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2615" windowHeight="12945"/>
  </bookViews>
  <sheets>
    <sheet name="ECTS_niestacjonarne" sheetId="1" r:id="rId1"/>
    <sheet name="Moduły kształcenia" sheetId="2" r:id="rId2"/>
    <sheet name="ECTS_SUMY_sd" sheetId="3" r:id="rId3"/>
  </sheets>
  <definedNames>
    <definedName name="_xlnm.Print_Area" localSheetId="0">ECTS_niestacjonarne!$A$1:$BE$102</definedName>
    <definedName name="_xlnm.Print_Area" localSheetId="2">ECTS_SUMY_sd!$A$1:$I$96</definedName>
  </definedNames>
  <calcPr calcId="125725"/>
</workbook>
</file>

<file path=xl/calcChain.xml><?xml version="1.0" encoding="utf-8"?>
<calcChain xmlns="http://schemas.openxmlformats.org/spreadsheetml/2006/main">
  <c r="E100" i="3"/>
  <c r="E99"/>
  <c r="D100"/>
  <c r="D99"/>
  <c r="H6" i="2"/>
  <c r="J108" s="1"/>
  <c r="H108" s="1"/>
  <c r="G72" i="3"/>
  <c r="F72"/>
  <c r="G92"/>
  <c r="F92"/>
  <c r="G91"/>
  <c r="F91"/>
  <c r="G90"/>
  <c r="F90"/>
  <c r="G71"/>
  <c r="F71"/>
  <c r="G70"/>
  <c r="F70"/>
  <c r="F15"/>
  <c r="C69" i="1"/>
  <c r="D69"/>
  <c r="E69"/>
  <c r="F69"/>
  <c r="G69"/>
  <c r="H69"/>
  <c r="I69"/>
  <c r="C89"/>
  <c r="D89"/>
  <c r="E89"/>
  <c r="F89"/>
  <c r="G89"/>
  <c r="H89"/>
  <c r="I89"/>
  <c r="F14" i="3"/>
  <c r="G93"/>
  <c r="G94" s="1"/>
  <c r="F93"/>
  <c r="G73"/>
  <c r="F73"/>
  <c r="F74" s="1"/>
  <c r="G74"/>
  <c r="F11"/>
  <c r="H94"/>
  <c r="I94"/>
  <c r="H74"/>
  <c r="I74"/>
  <c r="F57"/>
  <c r="G57"/>
  <c r="H57"/>
  <c r="I57"/>
  <c r="F26"/>
  <c r="G26"/>
  <c r="H26"/>
  <c r="I26"/>
  <c r="G18"/>
  <c r="H18"/>
  <c r="I18"/>
  <c r="F94" l="1"/>
  <c r="F18"/>
  <c r="I95"/>
  <c r="H95"/>
  <c r="I75"/>
  <c r="H75"/>
  <c r="G75"/>
  <c r="G95"/>
  <c r="F75"/>
  <c r="F95" l="1"/>
  <c r="C94"/>
  <c r="C74"/>
  <c r="C57"/>
  <c r="C26"/>
  <c r="C18"/>
  <c r="H104" i="2"/>
  <c r="H93"/>
  <c r="H66"/>
  <c r="H42"/>
  <c r="H32"/>
  <c r="H28"/>
  <c r="H17"/>
  <c r="BD26" i="1"/>
  <c r="AX26"/>
  <c r="AR26"/>
  <c r="AL26"/>
  <c r="AF26"/>
  <c r="Z26"/>
  <c r="T26"/>
  <c r="N26"/>
  <c r="C95" i="3" l="1"/>
  <c r="G96" s="1"/>
  <c r="C75"/>
  <c r="G76" s="1"/>
  <c r="F76" l="1"/>
  <c r="I96"/>
  <c r="F96"/>
  <c r="H96"/>
  <c r="H76"/>
  <c r="I76"/>
  <c r="N77" i="1"/>
  <c r="T77"/>
  <c r="Z77"/>
  <c r="AF77"/>
  <c r="AL77"/>
  <c r="AR77"/>
  <c r="AX77"/>
  <c r="BD57"/>
  <c r="AX57"/>
  <c r="AR57"/>
  <c r="AL57"/>
  <c r="AF57"/>
  <c r="Z57"/>
  <c r="T57"/>
  <c r="N57"/>
  <c r="I64" l="1"/>
  <c r="H64"/>
  <c r="G64"/>
  <c r="F64"/>
  <c r="E64"/>
  <c r="D64"/>
  <c r="C64"/>
  <c r="I32"/>
  <c r="H32"/>
  <c r="G32"/>
  <c r="F32"/>
  <c r="E32"/>
  <c r="D32"/>
  <c r="C32"/>
  <c r="I84"/>
  <c r="H84"/>
  <c r="G84"/>
  <c r="F84"/>
  <c r="E84"/>
  <c r="D84"/>
  <c r="C84"/>
  <c r="D11" l="1"/>
  <c r="D12"/>
  <c r="D13"/>
  <c r="D14"/>
  <c r="D15"/>
  <c r="D16"/>
  <c r="D20"/>
  <c r="D21"/>
  <c r="D22"/>
  <c r="D23"/>
  <c r="D27"/>
  <c r="D28"/>
  <c r="D24"/>
  <c r="D30"/>
  <c r="D31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C16" l="1"/>
  <c r="BE94"/>
  <c r="BC94"/>
  <c r="BB94"/>
  <c r="BA94"/>
  <c r="AZ94"/>
  <c r="AY94"/>
  <c r="AW94"/>
  <c r="AV94"/>
  <c r="AU94"/>
  <c r="AT94"/>
  <c r="AS94"/>
  <c r="AQ94"/>
  <c r="AP94"/>
  <c r="AO94"/>
  <c r="AN94"/>
  <c r="AM94"/>
  <c r="AK94"/>
  <c r="AJ94"/>
  <c r="AI94"/>
  <c r="AH94"/>
  <c r="AG94"/>
  <c r="AE94"/>
  <c r="AD94"/>
  <c r="AC94"/>
  <c r="AB94"/>
  <c r="AA94"/>
  <c r="Y94"/>
  <c r="X94"/>
  <c r="W94"/>
  <c r="V94"/>
  <c r="U94"/>
  <c r="S94"/>
  <c r="R94"/>
  <c r="Q94"/>
  <c r="P94"/>
  <c r="O94"/>
  <c r="M94"/>
  <c r="L94"/>
  <c r="K94"/>
  <c r="J94"/>
  <c r="I91"/>
  <c r="H91"/>
  <c r="G91"/>
  <c r="F91"/>
  <c r="E91"/>
  <c r="D91"/>
  <c r="C91"/>
  <c r="I90"/>
  <c r="H90"/>
  <c r="G90"/>
  <c r="F90"/>
  <c r="E90"/>
  <c r="D90"/>
  <c r="C90"/>
  <c r="I88"/>
  <c r="H88"/>
  <c r="G88"/>
  <c r="F88"/>
  <c r="E88"/>
  <c r="D88"/>
  <c r="C88"/>
  <c r="I87"/>
  <c r="H87"/>
  <c r="G87"/>
  <c r="F87"/>
  <c r="E87"/>
  <c r="D87"/>
  <c r="C87"/>
  <c r="I86"/>
  <c r="H86"/>
  <c r="G86"/>
  <c r="F86"/>
  <c r="E86"/>
  <c r="D86"/>
  <c r="C86"/>
  <c r="I85"/>
  <c r="H85"/>
  <c r="G85"/>
  <c r="F85"/>
  <c r="E85"/>
  <c r="D85"/>
  <c r="C85"/>
  <c r="I83"/>
  <c r="H83"/>
  <c r="G83"/>
  <c r="F83"/>
  <c r="E83"/>
  <c r="D83"/>
  <c r="C83"/>
  <c r="I82"/>
  <c r="H82"/>
  <c r="G82"/>
  <c r="F82"/>
  <c r="E82"/>
  <c r="D82"/>
  <c r="C82"/>
  <c r="I81"/>
  <c r="H81"/>
  <c r="G81"/>
  <c r="F81"/>
  <c r="E81"/>
  <c r="D81"/>
  <c r="C81"/>
  <c r="I80"/>
  <c r="H80"/>
  <c r="G80"/>
  <c r="F80"/>
  <c r="E80"/>
  <c r="D80"/>
  <c r="C80"/>
  <c r="I79"/>
  <c r="H79"/>
  <c r="G79"/>
  <c r="F79"/>
  <c r="E79"/>
  <c r="D79"/>
  <c r="C79"/>
  <c r="I78"/>
  <c r="H78"/>
  <c r="G78"/>
  <c r="F78"/>
  <c r="E78"/>
  <c r="D78"/>
  <c r="C78"/>
  <c r="A79"/>
  <c r="A80" s="1"/>
  <c r="A81" s="1"/>
  <c r="A82" s="1"/>
  <c r="A83" s="1"/>
  <c r="A84" s="1"/>
  <c r="A85" s="1"/>
  <c r="BD77"/>
  <c r="BE74"/>
  <c r="BC74"/>
  <c r="BB74"/>
  <c r="BA74"/>
  <c r="AZ74"/>
  <c r="AY74"/>
  <c r="AW74"/>
  <c r="AV74"/>
  <c r="AU74"/>
  <c r="AT74"/>
  <c r="AS74"/>
  <c r="AQ74"/>
  <c r="AP74"/>
  <c r="AO74"/>
  <c r="AN74"/>
  <c r="AM74"/>
  <c r="AK74"/>
  <c r="AJ74"/>
  <c r="AI74"/>
  <c r="AH74"/>
  <c r="AG74"/>
  <c r="AE74"/>
  <c r="AD74"/>
  <c r="AC74"/>
  <c r="AB74"/>
  <c r="AA74"/>
  <c r="Y74"/>
  <c r="X74"/>
  <c r="W74"/>
  <c r="V74"/>
  <c r="U74"/>
  <c r="S74"/>
  <c r="R74"/>
  <c r="Q74"/>
  <c r="P74"/>
  <c r="O74"/>
  <c r="M74"/>
  <c r="L74"/>
  <c r="K74"/>
  <c r="J74"/>
  <c r="I71"/>
  <c r="H71"/>
  <c r="G71"/>
  <c r="F71"/>
  <c r="E71"/>
  <c r="D71"/>
  <c r="C71"/>
  <c r="I70"/>
  <c r="H70"/>
  <c r="G70"/>
  <c r="F70"/>
  <c r="E70"/>
  <c r="D70"/>
  <c r="C70"/>
  <c r="I68"/>
  <c r="H68"/>
  <c r="G68"/>
  <c r="F68"/>
  <c r="E68"/>
  <c r="D68"/>
  <c r="C68"/>
  <c r="I67"/>
  <c r="H67"/>
  <c r="G67"/>
  <c r="F67"/>
  <c r="E67"/>
  <c r="D67"/>
  <c r="C67"/>
  <c r="I66"/>
  <c r="H66"/>
  <c r="G66"/>
  <c r="F66"/>
  <c r="E66"/>
  <c r="D66"/>
  <c r="C66"/>
  <c r="I65"/>
  <c r="H65"/>
  <c r="G65"/>
  <c r="F65"/>
  <c r="E65"/>
  <c r="D65"/>
  <c r="C65"/>
  <c r="I63"/>
  <c r="H63"/>
  <c r="G63"/>
  <c r="F63"/>
  <c r="E63"/>
  <c r="D63"/>
  <c r="C63"/>
  <c r="I62"/>
  <c r="H62"/>
  <c r="G62"/>
  <c r="F62"/>
  <c r="E62"/>
  <c r="D62"/>
  <c r="C62"/>
  <c r="I61"/>
  <c r="H61"/>
  <c r="G61"/>
  <c r="F61"/>
  <c r="E61"/>
  <c r="D61"/>
  <c r="C61"/>
  <c r="I60"/>
  <c r="H60"/>
  <c r="G60"/>
  <c r="F60"/>
  <c r="E60"/>
  <c r="D60"/>
  <c r="C60"/>
  <c r="I59"/>
  <c r="H59"/>
  <c r="G59"/>
  <c r="F59"/>
  <c r="E59"/>
  <c r="D59"/>
  <c r="C59"/>
  <c r="A59"/>
  <c r="A60" s="1"/>
  <c r="A61" s="1"/>
  <c r="A62" s="1"/>
  <c r="A63" s="1"/>
  <c r="A64" s="1"/>
  <c r="A65" s="1"/>
  <c r="A66" s="1"/>
  <c r="A67" s="1"/>
  <c r="A68" s="1"/>
  <c r="I58"/>
  <c r="H58"/>
  <c r="G58"/>
  <c r="F58"/>
  <c r="E58"/>
  <c r="D58"/>
  <c r="C58"/>
  <c r="I55"/>
  <c r="H55"/>
  <c r="G55"/>
  <c r="F55"/>
  <c r="E55"/>
  <c r="C55"/>
  <c r="I54"/>
  <c r="H54"/>
  <c r="G54"/>
  <c r="F54"/>
  <c r="E54"/>
  <c r="C54"/>
  <c r="I53"/>
  <c r="H53"/>
  <c r="G53"/>
  <c r="F53"/>
  <c r="E53"/>
  <c r="C53"/>
  <c r="I52"/>
  <c r="H52"/>
  <c r="G52"/>
  <c r="F52"/>
  <c r="E52"/>
  <c r="C52"/>
  <c r="I51"/>
  <c r="H51"/>
  <c r="G51"/>
  <c r="F51"/>
  <c r="E51"/>
  <c r="C51"/>
  <c r="I50"/>
  <c r="H50"/>
  <c r="G50"/>
  <c r="F50"/>
  <c r="E50"/>
  <c r="C50"/>
  <c r="I49"/>
  <c r="H49"/>
  <c r="G49"/>
  <c r="F49"/>
  <c r="E49"/>
  <c r="C49"/>
  <c r="I48"/>
  <c r="H48"/>
  <c r="G48"/>
  <c r="F48"/>
  <c r="E48"/>
  <c r="C48"/>
  <c r="I47"/>
  <c r="H47"/>
  <c r="G47"/>
  <c r="F47"/>
  <c r="E47"/>
  <c r="C47"/>
  <c r="I46"/>
  <c r="H46"/>
  <c r="G46"/>
  <c r="F46"/>
  <c r="E46"/>
  <c r="C46"/>
  <c r="I45"/>
  <c r="H45"/>
  <c r="G45"/>
  <c r="F45"/>
  <c r="E45"/>
  <c r="C45"/>
  <c r="I44"/>
  <c r="H44"/>
  <c r="G44"/>
  <c r="F44"/>
  <c r="E44"/>
  <c r="C44"/>
  <c r="I43"/>
  <c r="H43"/>
  <c r="G43"/>
  <c r="F43"/>
  <c r="E43"/>
  <c r="C43"/>
  <c r="I42"/>
  <c r="H42"/>
  <c r="G42"/>
  <c r="F42"/>
  <c r="E42"/>
  <c r="C42"/>
  <c r="I41"/>
  <c r="H41"/>
  <c r="G41"/>
  <c r="F41"/>
  <c r="E41"/>
  <c r="C41"/>
  <c r="I40"/>
  <c r="H40"/>
  <c r="G40"/>
  <c r="F40"/>
  <c r="E40"/>
  <c r="C40"/>
  <c r="I39"/>
  <c r="H39"/>
  <c r="G39"/>
  <c r="F39"/>
  <c r="E39"/>
  <c r="C39"/>
  <c r="I38"/>
  <c r="H38"/>
  <c r="G38"/>
  <c r="F38"/>
  <c r="E38"/>
  <c r="C38"/>
  <c r="I37"/>
  <c r="H37"/>
  <c r="G37"/>
  <c r="F37"/>
  <c r="E37"/>
  <c r="C37"/>
  <c r="I36"/>
  <c r="H36"/>
  <c r="G36"/>
  <c r="F36"/>
  <c r="E36"/>
  <c r="C36"/>
  <c r="I35"/>
  <c r="H35"/>
  <c r="G35"/>
  <c r="F35"/>
  <c r="E35"/>
  <c r="C35"/>
  <c r="I34"/>
  <c r="H34"/>
  <c r="G34"/>
  <c r="F34"/>
  <c r="E34"/>
  <c r="C34"/>
  <c r="I33"/>
  <c r="H33"/>
  <c r="G33"/>
  <c r="F33"/>
  <c r="E33"/>
  <c r="C33"/>
  <c r="I31"/>
  <c r="H31"/>
  <c r="G31"/>
  <c r="F31"/>
  <c r="E31"/>
  <c r="C31"/>
  <c r="I30"/>
  <c r="H30"/>
  <c r="G30"/>
  <c r="F30"/>
  <c r="E30"/>
  <c r="C30"/>
  <c r="I29"/>
  <c r="H29"/>
  <c r="G29"/>
  <c r="F29"/>
  <c r="E29"/>
  <c r="D29"/>
  <c r="C29"/>
  <c r="I24"/>
  <c r="H24"/>
  <c r="G24"/>
  <c r="F24"/>
  <c r="E24"/>
  <c r="C24"/>
  <c r="I28"/>
  <c r="H28"/>
  <c r="G28"/>
  <c r="F28"/>
  <c r="E28"/>
  <c r="C28"/>
  <c r="I27"/>
  <c r="H27"/>
  <c r="G27"/>
  <c r="F27"/>
  <c r="E27"/>
  <c r="E26" s="1"/>
  <c r="C27"/>
  <c r="I23"/>
  <c r="H23"/>
  <c r="G23"/>
  <c r="F23"/>
  <c r="E23"/>
  <c r="C23"/>
  <c r="I22"/>
  <c r="H22"/>
  <c r="G22"/>
  <c r="F22"/>
  <c r="E22"/>
  <c r="C22"/>
  <c r="I21"/>
  <c r="H21"/>
  <c r="G21"/>
  <c r="F21"/>
  <c r="E21"/>
  <c r="C21"/>
  <c r="I20"/>
  <c r="H20"/>
  <c r="G20"/>
  <c r="F20"/>
  <c r="E20"/>
  <c r="C20"/>
  <c r="I19"/>
  <c r="H19"/>
  <c r="G19"/>
  <c r="F19"/>
  <c r="E19"/>
  <c r="D19"/>
  <c r="C19"/>
  <c r="BD18"/>
  <c r="AX18"/>
  <c r="AR18"/>
  <c r="AL18"/>
  <c r="AF18"/>
  <c r="Z18"/>
  <c r="T18"/>
  <c r="N18"/>
  <c r="I16"/>
  <c r="H16"/>
  <c r="G16"/>
  <c r="F16"/>
  <c r="E16"/>
  <c r="I15"/>
  <c r="H15"/>
  <c r="G15"/>
  <c r="F15"/>
  <c r="E15"/>
  <c r="C15"/>
  <c r="I14"/>
  <c r="H14"/>
  <c r="E14"/>
  <c r="C14"/>
  <c r="I13"/>
  <c r="H13"/>
  <c r="E13"/>
  <c r="C13"/>
  <c r="I12"/>
  <c r="H12"/>
  <c r="G12"/>
  <c r="F12"/>
  <c r="E12"/>
  <c r="C12"/>
  <c r="I11"/>
  <c r="H11"/>
  <c r="G11"/>
  <c r="F11"/>
  <c r="E11"/>
  <c r="C11"/>
  <c r="A11"/>
  <c r="A12" s="1"/>
  <c r="A13" s="1"/>
  <c r="A14" s="1"/>
  <c r="A15" s="1"/>
  <c r="A16" s="1"/>
  <c r="A20" s="1"/>
  <c r="I10"/>
  <c r="H10"/>
  <c r="G10"/>
  <c r="F10"/>
  <c r="E10"/>
  <c r="D10"/>
  <c r="C10"/>
  <c r="BD9"/>
  <c r="BD92" s="1"/>
  <c r="AX9"/>
  <c r="AR9"/>
  <c r="AR92" s="1"/>
  <c r="AL9"/>
  <c r="AF9"/>
  <c r="AF92" s="1"/>
  <c r="Z9"/>
  <c r="T9"/>
  <c r="T92" s="1"/>
  <c r="N9"/>
  <c r="A28" l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21"/>
  <c r="A22" s="1"/>
  <c r="A23" s="1"/>
  <c r="A24" s="1"/>
  <c r="E74"/>
  <c r="E94"/>
  <c r="A70"/>
  <c r="A71" s="1"/>
  <c r="A69"/>
  <c r="N92"/>
  <c r="Z92"/>
  <c r="AL92"/>
  <c r="AX92"/>
  <c r="D26"/>
  <c r="D18"/>
  <c r="G94"/>
  <c r="C94"/>
  <c r="D77"/>
  <c r="D57"/>
  <c r="AO75"/>
  <c r="E77"/>
  <c r="E57"/>
  <c r="I94"/>
  <c r="Q75"/>
  <c r="AC95"/>
  <c r="AC75"/>
  <c r="W95"/>
  <c r="K95"/>
  <c r="K75"/>
  <c r="W75"/>
  <c r="AI95"/>
  <c r="H94"/>
  <c r="AI75"/>
  <c r="E18"/>
  <c r="Q95"/>
  <c r="D9"/>
  <c r="AU95"/>
  <c r="AU75"/>
  <c r="AO95"/>
  <c r="E9"/>
  <c r="BA95"/>
  <c r="BA75"/>
  <c r="F94"/>
  <c r="A86"/>
  <c r="A87" s="1"/>
  <c r="A88" s="1"/>
  <c r="G74"/>
  <c r="I74"/>
  <c r="N72"/>
  <c r="T72"/>
  <c r="Z72"/>
  <c r="AF72"/>
  <c r="AL72"/>
  <c r="AR72"/>
  <c r="AX72"/>
  <c r="BD72"/>
  <c r="C74"/>
  <c r="F74"/>
  <c r="H74"/>
  <c r="A90" l="1"/>
  <c r="A91" s="1"/>
  <c r="A89"/>
  <c r="D92"/>
  <c r="D72"/>
</calcChain>
</file>

<file path=xl/sharedStrings.xml><?xml version="1.0" encoding="utf-8"?>
<sst xmlns="http://schemas.openxmlformats.org/spreadsheetml/2006/main" count="497" uniqueCount="268">
  <si>
    <t xml:space="preserve">PAŃSTWOWA WYŻSZA  </t>
  </si>
  <si>
    <t>PLAN STUDIÓW</t>
  </si>
  <si>
    <t>SZKOŁA ZAWODOWA w ELBLĄGU</t>
  </si>
  <si>
    <r>
      <t xml:space="preserve">Kierunek: </t>
    </r>
    <r>
      <rPr>
        <b/>
        <sz val="14"/>
        <rFont val="Arial CE"/>
        <family val="2"/>
        <charset val="238"/>
      </rPr>
      <t>INFORMATYKA</t>
    </r>
  </si>
  <si>
    <t>PROFIL PRAKTYCZNY</t>
  </si>
  <si>
    <t>INSTYTUT  INFORMATYKI STOSOWANEJ</t>
  </si>
  <si>
    <t>ECTS</t>
  </si>
  <si>
    <t>Ogólnie liczba godzin</t>
  </si>
  <si>
    <t>Rozdział zajęć programowych na semestry</t>
  </si>
  <si>
    <t>L.p.</t>
  </si>
  <si>
    <t>Nazwa przedmiotu</t>
  </si>
  <si>
    <t>L. egz.</t>
  </si>
  <si>
    <t>w  tym</t>
  </si>
  <si>
    <t>sem  I</t>
  </si>
  <si>
    <t>sem  II</t>
  </si>
  <si>
    <t>sem  III</t>
  </si>
  <si>
    <t>sem  IV</t>
  </si>
  <si>
    <t>sem  V</t>
  </si>
  <si>
    <t>sem  VI</t>
  </si>
  <si>
    <t>sem  VII</t>
  </si>
  <si>
    <t>sem  VIII</t>
  </si>
  <si>
    <t>w</t>
  </si>
  <si>
    <t>ć</t>
  </si>
  <si>
    <t>l</t>
  </si>
  <si>
    <t>p/s</t>
  </si>
  <si>
    <t>e</t>
  </si>
  <si>
    <t>A</t>
  </si>
  <si>
    <t>PRZEDMIOTY  KSZTAŁCENIA OGÓLNEGO</t>
  </si>
  <si>
    <t xml:space="preserve">Język angielski </t>
  </si>
  <si>
    <t>E</t>
  </si>
  <si>
    <t>Ochrona własności intelektualnej</t>
  </si>
  <si>
    <t>Bezpieczeństwo pracy i ergonomia</t>
  </si>
  <si>
    <t>Przedmiot humanistyczny do wyboru I</t>
  </si>
  <si>
    <t>Przedmiot humanistyczny do wyboru II</t>
  </si>
  <si>
    <t>Społeczne aspekty informatyki</t>
  </si>
  <si>
    <t>Zarządzanie firmą branży IT</t>
  </si>
  <si>
    <t>B</t>
  </si>
  <si>
    <t>PRZEDMIOTY  PODSTAWOWE</t>
  </si>
  <si>
    <t>Podstawy logiki i teorii mnogości</t>
  </si>
  <si>
    <t>Algebra liniowa z geometrią analityczną</t>
  </si>
  <si>
    <t>Fizyka</t>
  </si>
  <si>
    <t>Analiza matematyczna</t>
  </si>
  <si>
    <t>Matematyka dyskretna</t>
  </si>
  <si>
    <t>Podstawy elektroniki i miernictwa</t>
  </si>
  <si>
    <t>Metody numeryczne</t>
  </si>
  <si>
    <t>Metody probabilistyczne i statystyka</t>
  </si>
  <si>
    <t>C</t>
  </si>
  <si>
    <t>Przedmioty kierunkowe</t>
  </si>
  <si>
    <t>Metody reprezentacji informacji</t>
  </si>
  <si>
    <t>Algorytmy i struktury danych</t>
  </si>
  <si>
    <t>Programowanie obiektowe I</t>
  </si>
  <si>
    <t>Programowanie obiektowe II</t>
  </si>
  <si>
    <t>Przetwarzanie równoległe i rozproszone</t>
  </si>
  <si>
    <t>Aplikacje internetowe I</t>
  </si>
  <si>
    <t>Programowanie w językach skryptowych</t>
  </si>
  <si>
    <t>Aplikacje na urządzenia mobilne</t>
  </si>
  <si>
    <t>Grafika komputerowa</t>
  </si>
  <si>
    <t>Multimedia i interfejsy</t>
  </si>
  <si>
    <t>Grafika i silniki gier komputerowych</t>
  </si>
  <si>
    <t>Systemy operacyjne I</t>
  </si>
  <si>
    <t>Systemy operacyjne II</t>
  </si>
  <si>
    <t>Sieci komputerowe</t>
  </si>
  <si>
    <t>Bazy danych</t>
  </si>
  <si>
    <t>Systemy baz danych</t>
  </si>
  <si>
    <t>Architektura systemów komputerowych</t>
  </si>
  <si>
    <t>Systemy wbudowane i mikroprocesory</t>
  </si>
  <si>
    <t>Informatyczne systemy przemysłowe</t>
  </si>
  <si>
    <t>Inżynieria oprogramowania</t>
  </si>
  <si>
    <t>Metodyka projektowania systemów oprogramowania</t>
  </si>
  <si>
    <t>Sztuczna inteligencja</t>
  </si>
  <si>
    <t>Praktyka zawodowa</t>
  </si>
  <si>
    <t>Seminarium i pracownia dyplomowa</t>
  </si>
  <si>
    <t>Praca dyplomowa inżynierska</t>
  </si>
  <si>
    <t>Przygotowanie do egzaminu dyplomowego</t>
  </si>
  <si>
    <t>Specjalność: Administracja systemów i sieci komputerowych</t>
  </si>
  <si>
    <t>D1</t>
  </si>
  <si>
    <t>Blok przedmiotów wybieralnych</t>
  </si>
  <si>
    <t>Podstawy telekomunikacji</t>
  </si>
  <si>
    <t>Systemy przetwarzania sygnałów</t>
  </si>
  <si>
    <t>Routing i switching</t>
  </si>
  <si>
    <t>Zaawansowany routing i switching</t>
  </si>
  <si>
    <t>Projektowanie sieci komputerowych</t>
  </si>
  <si>
    <t>Zarządzanie bezpieczeństwem sieci komputerowych</t>
  </si>
  <si>
    <t>Adaministracja systemem Linux I</t>
  </si>
  <si>
    <t>Projekt zespołowy</t>
  </si>
  <si>
    <t>Przedmiot do wyboru I</t>
  </si>
  <si>
    <t>Przedmiot do wyboru II</t>
  </si>
  <si>
    <t>Przedmiot dyplomowy wybieralny</t>
  </si>
  <si>
    <t>Razem punkty ECTS</t>
  </si>
  <si>
    <t xml:space="preserve">RAZEM    A+B+C+D   </t>
  </si>
  <si>
    <t>Godzin tygodniowo</t>
  </si>
  <si>
    <t>Specjalność:  Projektowanie baz danych i oprogramowanie użytkowe</t>
  </si>
  <si>
    <t>D2</t>
  </si>
  <si>
    <t>Administracja i zarządzanie bazami danych Oracle</t>
  </si>
  <si>
    <t>Budowa aplikacji na platformie .NET</t>
  </si>
  <si>
    <t>Hurtownie danych</t>
  </si>
  <si>
    <t>Aplikacje internetowe II</t>
  </si>
  <si>
    <t>Bezpieczeństwo i ochrona danych</t>
  </si>
  <si>
    <t>Serwery aplikacji i serwerowe systemy operacyjne</t>
  </si>
  <si>
    <t>Języki formalne i metody kompilacji</t>
  </si>
  <si>
    <t>Praktyki zawodowe</t>
  </si>
  <si>
    <t xml:space="preserve">  Zatwierdzony w dniu </t>
  </si>
  <si>
    <t xml:space="preserve">  Semestr</t>
  </si>
  <si>
    <t xml:space="preserve">     Czas trwania</t>
  </si>
  <si>
    <t>Rodzaj praktyki</t>
  </si>
  <si>
    <t>Obowiązuje od:</t>
  </si>
  <si>
    <t xml:space="preserve">   VII sem</t>
  </si>
  <si>
    <t>dyplomowa</t>
  </si>
  <si>
    <t>Zmiany:</t>
  </si>
  <si>
    <t>Studia  INŻYNIERSKIE NIESTACJONARNE</t>
  </si>
  <si>
    <t>Języki wysokiego poziomu w aplikacjach internetowych</t>
  </si>
  <si>
    <t>Kod modułu</t>
  </si>
  <si>
    <r>
      <t>NAZWA MODUŁU/</t>
    </r>
    <r>
      <rPr>
        <sz val="11"/>
        <rFont val="Arial Narrow"/>
        <family val="2"/>
        <charset val="238"/>
      </rPr>
      <t>Nazwa przedmiotu</t>
    </r>
  </si>
  <si>
    <t>semestr</t>
  </si>
  <si>
    <t>Forma zajęć</t>
  </si>
  <si>
    <t>L</t>
  </si>
  <si>
    <t>M1</t>
  </si>
  <si>
    <t>MATEMATYKA</t>
  </si>
  <si>
    <t>Matematyka  dyskretna</t>
  </si>
  <si>
    <t>M2</t>
  </si>
  <si>
    <t>FIZYKA</t>
  </si>
  <si>
    <t>M3</t>
  </si>
  <si>
    <t>PODSTAWY ELEKTRONIKI I MIERNICTWA</t>
  </si>
  <si>
    <t>M4</t>
  </si>
  <si>
    <t>METODY NUMERYCZNE</t>
  </si>
  <si>
    <t>M5</t>
  </si>
  <si>
    <t>METODY REPREZENTACJI INFORMACJI</t>
  </si>
  <si>
    <t>M6</t>
  </si>
  <si>
    <t>ALGORYTMY I STRUKTURY DANYCH</t>
  </si>
  <si>
    <t>M7</t>
  </si>
  <si>
    <t>SYSTEMY OPERACYJNE</t>
  </si>
  <si>
    <t>M8</t>
  </si>
  <si>
    <t>PROGRAMOWANIE</t>
  </si>
  <si>
    <t>M9</t>
  </si>
  <si>
    <t>BAZY DANYCH</t>
  </si>
  <si>
    <t>M10</t>
  </si>
  <si>
    <t>M11</t>
  </si>
  <si>
    <t>GRAFIKA KOMPUTEROWA</t>
  </si>
  <si>
    <t>M12</t>
  </si>
  <si>
    <t>MULTIMEDIA I INTERFEJSY</t>
  </si>
  <si>
    <t>M13</t>
  </si>
  <si>
    <t>M14</t>
  </si>
  <si>
    <t>ARCHITEKTURA SYSTEMÓW KOMPUTEROWYCH</t>
  </si>
  <si>
    <t>M15</t>
  </si>
  <si>
    <t>SYSTEMY WBUDOWANE I MIKROPROCESORY</t>
  </si>
  <si>
    <t>M16</t>
  </si>
  <si>
    <t>M17</t>
  </si>
  <si>
    <t>M18</t>
  </si>
  <si>
    <t>METODYKA PROJEKTOWANIA SYSTEMÓW OPROGRAMOWANIA</t>
  </si>
  <si>
    <t>M19</t>
  </si>
  <si>
    <t>INŻYNIERIA OPROGRAMOWANIA</t>
  </si>
  <si>
    <t>M20</t>
  </si>
  <si>
    <t>INFORMATYCZNE SYSTEMY PRZEMYSŁOWE</t>
  </si>
  <si>
    <t>M21</t>
  </si>
  <si>
    <t>SPOŁECZNE ASPEKTY INFORMATYKI</t>
  </si>
  <si>
    <t>M22</t>
  </si>
  <si>
    <t>SZTUCZNA INTELIGENCJA</t>
  </si>
  <si>
    <t>M23</t>
  </si>
  <si>
    <t>BLOK PRZEDMIOTÓW SPECJALNOŚCIOWYCH</t>
  </si>
  <si>
    <t>D1. Administracja systemów i sieci komputerowych</t>
  </si>
  <si>
    <t>Troubleshooting</t>
  </si>
  <si>
    <t>Administracja systemem Linux I</t>
  </si>
  <si>
    <t>D2. Projektowanie baz danych i oprogramowanie użytkowe</t>
  </si>
  <si>
    <t>Języki formalne i metody ompilacji</t>
  </si>
  <si>
    <t>M24</t>
  </si>
  <si>
    <t>JĘZYK ANGIELSKI</t>
  </si>
  <si>
    <t>M25</t>
  </si>
  <si>
    <t>OCHRONA WŁASNOŚCI INTELEKTUALNEJ</t>
  </si>
  <si>
    <t>M26</t>
  </si>
  <si>
    <t>BEZPIECZEŃSTWO PRACY I ERGONOMIA</t>
  </si>
  <si>
    <t>M27</t>
  </si>
  <si>
    <t>PRZEDMIOT HUMANISTYCZNY DO WYBORU</t>
  </si>
  <si>
    <t>ZARZĄDZANIE FIRMĄ BRANŻY IT</t>
  </si>
  <si>
    <t>PRAKTYKA ZAWODOWA</t>
  </si>
  <si>
    <t>PRACA DYPLOMOWA</t>
  </si>
  <si>
    <t>RAZEM  ECTS</t>
  </si>
  <si>
    <t>im. Krzysztofa Brzeskiego</t>
  </si>
  <si>
    <t>ECTS Przedmiot</t>
  </si>
  <si>
    <t>ECTS bezpośredni udział NA</t>
  </si>
  <si>
    <t>ECTS zajęcia praktyczne</t>
  </si>
  <si>
    <t>PRZEDMIOTY  KSZTAŁCENIE OGÓLNE</t>
  </si>
  <si>
    <t>Razem ECTS</t>
  </si>
  <si>
    <t>Współczynniki</t>
  </si>
  <si>
    <t>2-6</t>
  </si>
  <si>
    <t>INSTYTUT  INFORMATYKI STOSOWANEJ im. Krzysztofa Brzeskiego</t>
  </si>
  <si>
    <r>
      <t>1)</t>
    </r>
    <r>
      <rPr>
        <sz val="11"/>
        <rFont val="Times New Roman"/>
        <family val="1"/>
        <charset val="238"/>
      </rPr>
      <t xml:space="preserve">        </t>
    </r>
    <r>
      <rPr>
        <sz val="11"/>
        <rFont val="Arial Narrow"/>
        <family val="2"/>
        <charset val="238"/>
      </rPr>
      <t>Medyczne systemy informatyczne</t>
    </r>
  </si>
  <si>
    <r>
      <t>1)</t>
    </r>
    <r>
      <rPr>
        <sz val="11"/>
        <rFont val="Times New Roman"/>
        <family val="1"/>
        <charset val="238"/>
      </rPr>
      <t xml:space="preserve">        </t>
    </r>
    <r>
      <rPr>
        <sz val="11"/>
        <rFont val="Arial Narrow"/>
        <family val="2"/>
        <charset val="238"/>
      </rPr>
      <t>Administracja systemem Linux II</t>
    </r>
  </si>
  <si>
    <r>
      <t>2)</t>
    </r>
    <r>
      <rPr>
        <sz val="11"/>
        <rFont val="Times New Roman"/>
        <family val="1"/>
        <charset val="238"/>
      </rPr>
      <t xml:space="preserve">        </t>
    </r>
    <r>
      <rPr>
        <sz val="11"/>
        <rFont val="Arial Narrow"/>
        <family val="2"/>
        <charset val="238"/>
      </rPr>
      <t>Gry unity 3d</t>
    </r>
  </si>
  <si>
    <r>
      <t>2)</t>
    </r>
    <r>
      <rPr>
        <sz val="11"/>
        <rFont val="Times New Roman"/>
        <family val="1"/>
        <charset val="238"/>
      </rPr>
      <t xml:space="preserve">        </t>
    </r>
    <r>
      <rPr>
        <sz val="11"/>
        <rFont val="Arial Narrow"/>
        <family val="2"/>
        <charset val="238"/>
      </rPr>
      <t>Podstawy modelowania i programowania robotów stacjonarnych i mobilnych</t>
    </r>
  </si>
  <si>
    <r>
      <t>1)</t>
    </r>
    <r>
      <rPr>
        <sz val="11"/>
        <rFont val="Times New Roman"/>
        <family val="1"/>
        <charset val="238"/>
      </rPr>
      <t xml:space="preserve">        </t>
    </r>
    <r>
      <rPr>
        <sz val="11"/>
        <rFont val="Arial Narrow"/>
        <family val="2"/>
        <charset val="238"/>
      </rPr>
      <t>Czytanie kultury współczesnej</t>
    </r>
  </si>
  <si>
    <r>
      <t>1)</t>
    </r>
    <r>
      <rPr>
        <sz val="11"/>
        <rFont val="Times New Roman"/>
        <family val="1"/>
        <charset val="238"/>
      </rPr>
      <t xml:space="preserve">        </t>
    </r>
    <r>
      <rPr>
        <sz val="11"/>
        <rFont val="Arial Narrow"/>
        <family val="2"/>
        <charset val="238"/>
      </rPr>
      <t>Media w społeczeństwie informacyjnym</t>
    </r>
  </si>
  <si>
    <r>
      <t>2)</t>
    </r>
    <r>
      <rPr>
        <sz val="11"/>
        <rFont val="Times New Roman"/>
        <family val="1"/>
        <charset val="238"/>
      </rPr>
      <t xml:space="preserve">        </t>
    </r>
    <r>
      <rPr>
        <sz val="11"/>
        <rFont val="Arial Narrow"/>
        <family val="2"/>
        <charset val="238"/>
      </rPr>
      <t>Antropologia kulturowa</t>
    </r>
  </si>
  <si>
    <t>2019-10-01</t>
  </si>
  <si>
    <t>Podstawy programowania II</t>
  </si>
  <si>
    <t>Podstawy programowania I</t>
  </si>
  <si>
    <t>Cyberbezpieczeństwo</t>
  </si>
  <si>
    <t>26.09.2019r.</t>
  </si>
  <si>
    <t>24 tygodnie</t>
  </si>
  <si>
    <t>M1-1</t>
  </si>
  <si>
    <t>M1-2</t>
  </si>
  <si>
    <t>M1-3</t>
  </si>
  <si>
    <t>M1-4</t>
  </si>
  <si>
    <t>M1-5</t>
  </si>
  <si>
    <t>M7-1</t>
  </si>
  <si>
    <t>M7-2</t>
  </si>
  <si>
    <t>M7-3</t>
  </si>
  <si>
    <t>M7-4</t>
  </si>
  <si>
    <t>M7-5</t>
  </si>
  <si>
    <t>M7-6</t>
  </si>
  <si>
    <t>M7-7</t>
  </si>
  <si>
    <t>M7-8</t>
  </si>
  <si>
    <t>SIECI KOMPUTEROWE</t>
  </si>
  <si>
    <t>M12-1</t>
  </si>
  <si>
    <t>M12-2</t>
  </si>
  <si>
    <t>ASK-M1</t>
  </si>
  <si>
    <t>ASK-M2</t>
  </si>
  <si>
    <t>ASK-M3</t>
  </si>
  <si>
    <t>ASK-M4</t>
  </si>
  <si>
    <t>ASK-M5</t>
  </si>
  <si>
    <t>ASK-M6</t>
  </si>
  <si>
    <t>ASK-M7</t>
  </si>
  <si>
    <t>ASK-M8</t>
  </si>
  <si>
    <t>ASK-M9</t>
  </si>
  <si>
    <t>ASK-M10</t>
  </si>
  <si>
    <t>ASK-M11</t>
  </si>
  <si>
    <t>2)         Zaawansowane systemy baz danych</t>
  </si>
  <si>
    <t>ASK-M12</t>
  </si>
  <si>
    <t>ASK-M13</t>
  </si>
  <si>
    <t>1)        Język Python, wybrane biblioteki</t>
  </si>
  <si>
    <t xml:space="preserve">2)        Zarządzanie usługami informatycznymi </t>
  </si>
  <si>
    <t>2)       Wirtualizacja i wysoka dostępność        </t>
  </si>
  <si>
    <t>PBD-M1</t>
  </si>
  <si>
    <t>PBD-M2</t>
  </si>
  <si>
    <t>PBD-M3</t>
  </si>
  <si>
    <t>PBD-M4</t>
  </si>
  <si>
    <t>PBD-M5</t>
  </si>
  <si>
    <t>PBD-M6</t>
  </si>
  <si>
    <t>PBD-M7</t>
  </si>
  <si>
    <t>PBD-M8</t>
  </si>
  <si>
    <t>PBD-M9</t>
  </si>
  <si>
    <t>PBD-M10</t>
  </si>
  <si>
    <t>PBD-M11</t>
  </si>
  <si>
    <r>
      <t>1)</t>
    </r>
    <r>
      <rPr>
        <sz val="11"/>
        <rFont val="Times New Roman"/>
        <family val="1"/>
        <charset val="238"/>
      </rPr>
      <t xml:space="preserve">        </t>
    </r>
    <r>
      <rPr>
        <sz val="11"/>
        <rFont val="Arial Narrow"/>
        <family val="2"/>
        <charset val="238"/>
      </rPr>
      <t> Zaawansowane systemy baz danych</t>
    </r>
  </si>
  <si>
    <t>PBD-M12</t>
  </si>
  <si>
    <r>
      <t>1)</t>
    </r>
    <r>
      <rPr>
        <sz val="11"/>
        <rFont val="Times New Roman"/>
        <family val="1"/>
        <charset val="238"/>
      </rPr>
      <t>       </t>
    </r>
    <r>
      <rPr>
        <sz val="11"/>
        <rFont val="Arial Narrow"/>
        <family val="2"/>
        <charset val="238"/>
      </rPr>
      <t>Gry unity 3d</t>
    </r>
  </si>
  <si>
    <t>2)      Narzędzia i techniki mediów społecznościowych</t>
  </si>
  <si>
    <t>PBD-M13</t>
  </si>
  <si>
    <r>
      <t>1)</t>
    </r>
    <r>
      <rPr>
        <sz val="11"/>
        <rFont val="Times New Roman"/>
        <family val="1"/>
        <charset val="238"/>
      </rPr>
      <t xml:space="preserve">     </t>
    </r>
    <r>
      <rPr>
        <sz val="11"/>
        <rFont val="Arial Narrow"/>
        <family val="2"/>
        <charset val="238"/>
      </rPr>
      <t>Technologie programowania na platformie .NET</t>
    </r>
  </si>
  <si>
    <t xml:space="preserve">2)       Zarządzanie usługami informatycznymi </t>
  </si>
  <si>
    <r>
      <t>3)</t>
    </r>
    <r>
      <rPr>
        <sz val="11"/>
        <rFont val="Times New Roman"/>
        <family val="1"/>
        <charset val="238"/>
      </rPr>
      <t xml:space="preserve">     </t>
    </r>
    <r>
      <rPr>
        <sz val="11"/>
        <rFont val="Arial Narrow"/>
        <family val="2"/>
        <charset val="238"/>
      </rPr>
      <t>Język Python, wybrane biblioteki</t>
    </r>
  </si>
  <si>
    <t>M23-1</t>
  </si>
  <si>
    <t>M23-2</t>
  </si>
  <si>
    <t>M27-1</t>
  </si>
  <si>
    <t>M27-2</t>
  </si>
  <si>
    <t>M27-3</t>
  </si>
  <si>
    <t>Dyscyplina wiodąca</t>
  </si>
  <si>
    <t>Druga dyscyplina</t>
  </si>
  <si>
    <t>W zakresie: Administracja systemów i sieci komputerowych</t>
  </si>
  <si>
    <t>W zakresie:  Projektowanie baz danych i oprogramowanie użytkowe</t>
  </si>
  <si>
    <t>1)          Formy perswazji w kulturze współczesnej</t>
  </si>
  <si>
    <r>
      <t>2)</t>
    </r>
    <r>
      <rPr>
        <sz val="11"/>
        <rFont val="Times New Roman"/>
        <family val="1"/>
        <charset val="238"/>
      </rPr>
      <t xml:space="preserve">       </t>
    </r>
    <r>
      <rPr>
        <sz val="11"/>
        <rFont val="Arial Narrow"/>
        <family val="2"/>
        <charset val="238"/>
      </rPr>
      <t>Zagrożenia współczesnego człowieka</t>
    </r>
  </si>
  <si>
    <t>Przedmiot do wyboru III</t>
  </si>
  <si>
    <r>
      <t>1)</t>
    </r>
    <r>
      <rPr>
        <sz val="11"/>
        <rFont val="Times New Roman"/>
        <family val="1"/>
        <charset val="238"/>
      </rPr>
      <t xml:space="preserve">        </t>
    </r>
    <r>
      <rPr>
        <sz val="11"/>
        <rFont val="Arial Narrow"/>
        <family val="2"/>
        <charset val="238"/>
      </rPr>
      <t xml:space="preserve">Autonomiczne bezzałogowe statki powietrzne </t>
    </r>
  </si>
  <si>
    <r>
      <t>2)</t>
    </r>
    <r>
      <rPr>
        <sz val="11"/>
        <rFont val="Times New Roman"/>
        <family val="1"/>
        <charset val="238"/>
      </rPr>
      <t xml:space="preserve">        </t>
    </r>
    <r>
      <rPr>
        <sz val="11"/>
        <rFont val="Arial Narrow"/>
        <family val="2"/>
        <charset val="238"/>
      </rPr>
      <t xml:space="preserve">Inżynierskie pakiety CAD/CAM </t>
    </r>
  </si>
  <si>
    <t>PBD-M14</t>
  </si>
  <si>
    <t>ASK-M14</t>
  </si>
  <si>
    <t>ECTS do wyboru</t>
  </si>
  <si>
    <t>ECTS nauki humanistyczne i społeczne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</si>
</sst>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31">
    <font>
      <sz val="10"/>
      <name val="Arial CE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28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family val="2"/>
      <charset val="238"/>
    </font>
    <font>
      <b/>
      <sz val="9"/>
      <name val="Arial CE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b/>
      <sz val="9"/>
      <color indexed="10"/>
      <name val="Arial CE"/>
      <charset val="238"/>
    </font>
    <font>
      <b/>
      <sz val="8"/>
      <color indexed="17"/>
      <name val="Arial CE"/>
      <family val="2"/>
      <charset val="238"/>
    </font>
    <font>
      <sz val="7"/>
      <name val="Arial CE"/>
      <family val="2"/>
      <charset val="238"/>
    </font>
    <font>
      <sz val="7"/>
      <color indexed="17"/>
      <name val="Arial CE"/>
      <family val="2"/>
      <charset val="238"/>
    </font>
    <font>
      <b/>
      <sz val="8"/>
      <name val="Arial CE"/>
      <family val="2"/>
      <charset val="238"/>
    </font>
    <font>
      <b/>
      <sz val="9"/>
      <color indexed="17"/>
      <name val="Arial CE"/>
      <family val="2"/>
      <charset val="238"/>
    </font>
    <font>
      <b/>
      <sz val="8"/>
      <color indexed="10"/>
      <name val="Arial CE"/>
      <family val="2"/>
      <charset val="238"/>
    </font>
    <font>
      <b/>
      <sz val="7"/>
      <name val="Arial CE"/>
      <family val="2"/>
      <charset val="238"/>
    </font>
    <font>
      <b/>
      <sz val="8"/>
      <color rgb="FFFF0000"/>
      <name val="Arial CE"/>
      <family val="2"/>
      <charset val="238"/>
    </font>
    <font>
      <b/>
      <sz val="8"/>
      <name val="Arial CE"/>
      <charset val="238"/>
    </font>
    <font>
      <sz val="10"/>
      <name val="Times New Roman"/>
      <family val="1"/>
    </font>
    <font>
      <sz val="10"/>
      <name val="Arial CE"/>
      <charset val="238"/>
    </font>
    <font>
      <sz val="11"/>
      <name val="Arial CE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rgb="FF008000"/>
      <name val="Arial Narrow"/>
      <family val="2"/>
      <charset val="238"/>
    </font>
    <font>
      <b/>
      <sz val="11"/>
      <color rgb="FFC00000"/>
      <name val="Arial Narrow"/>
      <family val="2"/>
      <charset val="238"/>
    </font>
    <font>
      <sz val="11"/>
      <name val="Times New Roman"/>
      <family val="1"/>
      <charset val="238"/>
    </font>
    <font>
      <b/>
      <sz val="8"/>
      <color rgb="FF00B050"/>
      <name val="Arial CE"/>
      <family val="2"/>
      <charset val="238"/>
    </font>
    <font>
      <sz val="10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DBE5F1"/>
        <bgColor indexed="64"/>
      </patternFill>
    </fill>
  </fills>
  <borders count="14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2" fillId="0" borderId="0" applyFont="0" applyFill="0" applyBorder="0" applyAlignment="0" applyProtection="0"/>
  </cellStyleXfs>
  <cellXfs count="489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Continuous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2" fillId="0" borderId="0" xfId="0" applyFont="1" applyFill="1" applyBorder="1" applyAlignment="1"/>
    <xf numFmtId="0" fontId="9" fillId="0" borderId="0" xfId="0" applyFont="1" applyFill="1" applyBorder="1" applyAlignment="1"/>
    <xf numFmtId="0" fontId="9" fillId="0" borderId="0" xfId="0" applyFont="1" applyAlignment="1"/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Continuous"/>
    </xf>
    <xf numFmtId="0" fontId="10" fillId="0" borderId="3" xfId="0" applyFont="1" applyBorder="1" applyAlignment="1">
      <alignment horizontal="centerContinuous"/>
    </xf>
    <xf numFmtId="0" fontId="10" fillId="0" borderId="7" xfId="0" applyFont="1" applyBorder="1" applyAlignment="1">
      <alignment horizontal="centerContinuous"/>
    </xf>
    <xf numFmtId="0" fontId="10" fillId="0" borderId="8" xfId="0" applyFont="1" applyBorder="1" applyAlignment="1"/>
    <xf numFmtId="0" fontId="10" fillId="0" borderId="8" xfId="0" applyFont="1" applyFill="1" applyBorder="1" applyAlignment="1"/>
    <xf numFmtId="0" fontId="10" fillId="0" borderId="9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10" xfId="0" applyFont="1" applyBorder="1" applyAlignment="1">
      <alignment horizontal="center" textRotation="90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Continuous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textRotation="90"/>
    </xf>
    <xf numFmtId="0" fontId="10" fillId="0" borderId="16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left"/>
    </xf>
    <xf numFmtId="0" fontId="10" fillId="0" borderId="21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5" fillId="3" borderId="31" xfId="0" applyFont="1" applyFill="1" applyBorder="1" applyAlignment="1">
      <alignment horizontal="center"/>
    </xf>
    <xf numFmtId="0" fontId="15" fillId="3" borderId="32" xfId="0" applyFont="1" applyFill="1" applyBorder="1" applyAlignment="1">
      <alignment horizontal="left"/>
    </xf>
    <xf numFmtId="0" fontId="15" fillId="3" borderId="32" xfId="0" applyFont="1" applyFill="1" applyBorder="1" applyAlignment="1">
      <alignment horizontal="center"/>
    </xf>
    <xf numFmtId="0" fontId="15" fillId="2" borderId="32" xfId="0" applyFont="1" applyFill="1" applyBorder="1" applyAlignment="1">
      <alignment horizontal="center"/>
    </xf>
    <xf numFmtId="0" fontId="15" fillId="3" borderId="33" xfId="0" applyFont="1" applyFill="1" applyBorder="1" applyAlignment="1">
      <alignment horizontal="center"/>
    </xf>
    <xf numFmtId="0" fontId="10" fillId="3" borderId="32" xfId="0" applyFont="1" applyFill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NumberFormat="1" applyFont="1" applyFill="1" applyBorder="1" applyAlignment="1" applyProtection="1">
      <alignment wrapText="1"/>
    </xf>
    <xf numFmtId="0" fontId="10" fillId="0" borderId="36" xfId="0" applyFont="1" applyBorder="1" applyAlignment="1">
      <alignment horizontal="center"/>
    </xf>
    <xf numFmtId="0" fontId="15" fillId="2" borderId="37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5" fillId="3" borderId="41" xfId="0" applyFont="1" applyFill="1" applyBorder="1" applyAlignment="1">
      <alignment horizontal="center"/>
    </xf>
    <xf numFmtId="0" fontId="15" fillId="3" borderId="40" xfId="0" applyFont="1" applyFill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10" fillId="0" borderId="34" xfId="0" applyFont="1" applyBorder="1" applyAlignment="1">
      <alignment horizontal="center" vertical="center" wrapText="1"/>
    </xf>
    <xf numFmtId="0" fontId="10" fillId="0" borderId="44" xfId="0" applyNumberFormat="1" applyFont="1" applyFill="1" applyBorder="1" applyAlignment="1" applyProtection="1">
      <alignment wrapText="1"/>
    </xf>
    <xf numFmtId="0" fontId="15" fillId="2" borderId="37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0" fontId="15" fillId="3" borderId="40" xfId="0" applyFont="1" applyFill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0" fillId="0" borderId="39" xfId="0" applyNumberFormat="1" applyFont="1" applyFill="1" applyBorder="1" applyAlignment="1" applyProtection="1">
      <alignment wrapText="1"/>
    </xf>
    <xf numFmtId="0" fontId="15" fillId="0" borderId="37" xfId="0" applyFont="1" applyFill="1" applyBorder="1" applyAlignment="1">
      <alignment horizontal="center"/>
    </xf>
    <xf numFmtId="0" fontId="15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2" borderId="46" xfId="0" applyFont="1" applyFill="1" applyBorder="1" applyAlignment="1">
      <alignment horizontal="center" vertical="center" wrapText="1"/>
    </xf>
    <xf numFmtId="0" fontId="15" fillId="3" borderId="47" xfId="0" applyFont="1" applyFill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3" borderId="49" xfId="0" applyFont="1" applyFill="1" applyBorder="1" applyAlignment="1">
      <alignment horizontal="center" vertical="center" wrapText="1"/>
    </xf>
    <xf numFmtId="0" fontId="10" fillId="0" borderId="50" xfId="0" applyFont="1" applyBorder="1" applyAlignment="1">
      <alignment horizontal="center"/>
    </xf>
    <xf numFmtId="0" fontId="10" fillId="0" borderId="51" xfId="0" applyNumberFormat="1" applyFont="1" applyFill="1" applyBorder="1" applyAlignment="1" applyProtection="1">
      <alignment wrapText="1"/>
    </xf>
    <xf numFmtId="0" fontId="10" fillId="0" borderId="22" xfId="0" applyFont="1" applyBorder="1" applyAlignment="1">
      <alignment horizontal="center"/>
    </xf>
    <xf numFmtId="0" fontId="15" fillId="0" borderId="5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46" xfId="0" applyFont="1" applyFill="1" applyBorder="1" applyAlignment="1">
      <alignment horizontal="center" vertical="center" wrapText="1"/>
    </xf>
    <xf numFmtId="0" fontId="10" fillId="0" borderId="54" xfId="0" applyFont="1" applyBorder="1" applyAlignment="1">
      <alignment horizontal="center"/>
    </xf>
    <xf numFmtId="0" fontId="15" fillId="2" borderId="55" xfId="0" applyFont="1" applyFill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5" fillId="0" borderId="55" xfId="0" applyFont="1" applyBorder="1" applyAlignment="1">
      <alignment horizontal="center"/>
    </xf>
    <xf numFmtId="0" fontId="15" fillId="3" borderId="57" xfId="0" applyFont="1" applyFill="1" applyBorder="1" applyAlignment="1">
      <alignment horizontal="center"/>
    </xf>
    <xf numFmtId="0" fontId="15" fillId="3" borderId="56" xfId="0" applyFont="1" applyFill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58" xfId="0" applyFont="1" applyBorder="1" applyAlignment="1">
      <alignment horizontal="center"/>
    </xf>
    <xf numFmtId="0" fontId="10" fillId="0" borderId="59" xfId="0" applyFont="1" applyFill="1" applyBorder="1" applyAlignment="1">
      <alignment horizontal="center"/>
    </xf>
    <xf numFmtId="0" fontId="10" fillId="0" borderId="60" xfId="0" applyFont="1" applyFill="1" applyBorder="1" applyAlignment="1">
      <alignment horizontal="left"/>
    </xf>
    <xf numFmtId="0" fontId="10" fillId="0" borderId="60" xfId="0" applyFont="1" applyFill="1" applyBorder="1" applyAlignment="1">
      <alignment horizontal="center"/>
    </xf>
    <xf numFmtId="0" fontId="12" fillId="2" borderId="60" xfId="0" applyFont="1" applyFill="1" applyBorder="1" applyAlignment="1">
      <alignment horizontal="center"/>
    </xf>
    <xf numFmtId="0" fontId="15" fillId="0" borderId="60" xfId="0" applyFont="1" applyFill="1" applyBorder="1" applyAlignment="1">
      <alignment horizontal="center"/>
    </xf>
    <xf numFmtId="0" fontId="15" fillId="2" borderId="60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0" fillId="0" borderId="61" xfId="0" applyFont="1" applyBorder="1" applyAlignment="1">
      <alignment horizontal="center"/>
    </xf>
    <xf numFmtId="0" fontId="10" fillId="0" borderId="62" xfId="0" applyNumberFormat="1" applyFont="1" applyFill="1" applyBorder="1" applyAlignment="1" applyProtection="1">
      <alignment wrapText="1"/>
    </xf>
    <xf numFmtId="0" fontId="15" fillId="2" borderId="31" xfId="0" applyFont="1" applyFill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31" xfId="0" applyFont="1" applyFill="1" applyBorder="1" applyAlignment="1">
      <alignment horizontal="center"/>
    </xf>
    <xf numFmtId="0" fontId="10" fillId="0" borderId="44" xfId="0" applyFont="1" applyFill="1" applyBorder="1" applyAlignment="1">
      <alignment horizontal="left"/>
    </xf>
    <xf numFmtId="0" fontId="15" fillId="0" borderId="25" xfId="0" applyFont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16" fillId="2" borderId="0" xfId="0" applyFont="1" applyFill="1" applyBorder="1" applyAlignment="1"/>
    <xf numFmtId="0" fontId="9" fillId="2" borderId="0" xfId="0" applyFont="1" applyFill="1" applyBorder="1" applyAlignment="1"/>
    <xf numFmtId="0" fontId="15" fillId="0" borderId="43" xfId="0" applyFont="1" applyFill="1" applyBorder="1" applyAlignment="1">
      <alignment horizontal="center"/>
    </xf>
    <xf numFmtId="0" fontId="15" fillId="0" borderId="42" xfId="0" applyFont="1" applyFill="1" applyBorder="1" applyAlignment="1">
      <alignment horizontal="center"/>
    </xf>
    <xf numFmtId="0" fontId="15" fillId="2" borderId="31" xfId="0" applyFont="1" applyFill="1" applyBorder="1" applyAlignment="1">
      <alignment horizontal="center" vertical="center" wrapText="1"/>
    </xf>
    <xf numFmtId="0" fontId="10" fillId="0" borderId="41" xfId="0" applyFont="1" applyBorder="1" applyAlignment="1">
      <alignment horizontal="center"/>
    </xf>
    <xf numFmtId="0" fontId="10" fillId="0" borderId="69" xfId="0" applyFont="1" applyBorder="1" applyAlignment="1">
      <alignment horizontal="center"/>
    </xf>
    <xf numFmtId="0" fontId="15" fillId="0" borderId="38" xfId="0" applyFont="1" applyBorder="1" applyAlignment="1">
      <alignment horizontal="center" vertical="center" wrapText="1"/>
    </xf>
    <xf numFmtId="0" fontId="15" fillId="0" borderId="37" xfId="0" quotePrefix="1" applyFont="1" applyBorder="1" applyAlignment="1">
      <alignment horizontal="center"/>
    </xf>
    <xf numFmtId="0" fontId="15" fillId="0" borderId="39" xfId="0" applyFont="1" applyBorder="1" applyAlignment="1">
      <alignment horizontal="center" vertical="center" wrapText="1"/>
    </xf>
    <xf numFmtId="0" fontId="10" fillId="0" borderId="24" xfId="0" applyNumberFormat="1" applyFont="1" applyFill="1" applyBorder="1" applyAlignment="1" applyProtection="1">
      <alignment wrapText="1"/>
    </xf>
    <xf numFmtId="0" fontId="15" fillId="0" borderId="55" xfId="0" applyFont="1" applyBorder="1" applyAlignment="1">
      <alignment horizontal="center" vertical="center" wrapText="1"/>
    </xf>
    <xf numFmtId="0" fontId="15" fillId="2" borderId="55" xfId="0" applyFont="1" applyFill="1" applyBorder="1" applyAlignment="1">
      <alignment horizontal="center" vertical="center" wrapText="1"/>
    </xf>
    <xf numFmtId="0" fontId="15" fillId="3" borderId="57" xfId="0" applyFont="1" applyFill="1" applyBorder="1" applyAlignment="1">
      <alignment horizontal="center" vertical="center" wrapText="1"/>
    </xf>
    <xf numFmtId="0" fontId="15" fillId="3" borderId="56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wrapText="1"/>
    </xf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5" fillId="3" borderId="31" xfId="0" applyFont="1" applyFill="1" applyBorder="1" applyAlignment="1">
      <alignment horizontal="center" wrapText="1"/>
    </xf>
    <xf numFmtId="0" fontId="15" fillId="3" borderId="32" xfId="0" applyFont="1" applyFill="1" applyBorder="1" applyAlignment="1">
      <alignment wrapText="1"/>
    </xf>
    <xf numFmtId="0" fontId="10" fillId="0" borderId="72" xfId="0" applyNumberFormat="1" applyFont="1" applyFill="1" applyBorder="1" applyAlignment="1" applyProtection="1">
      <alignment wrapText="1"/>
    </xf>
    <xf numFmtId="0" fontId="15" fillId="0" borderId="37" xfId="0" quotePrefix="1" applyFont="1" applyBorder="1" applyAlignment="1">
      <alignment horizontal="left"/>
    </xf>
    <xf numFmtId="0" fontId="15" fillId="2" borderId="37" xfId="0" quotePrefix="1" applyFont="1" applyFill="1" applyBorder="1" applyAlignment="1">
      <alignment horizontal="left"/>
    </xf>
    <xf numFmtId="0" fontId="10" fillId="0" borderId="73" xfId="0" applyNumberFormat="1" applyFont="1" applyFill="1" applyBorder="1" applyAlignment="1" applyProtection="1">
      <alignment wrapText="1"/>
    </xf>
    <xf numFmtId="0" fontId="15" fillId="0" borderId="38" xfId="0" quotePrefix="1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0" fontId="15" fillId="0" borderId="0" xfId="0" applyNumberFormat="1" applyFont="1" applyFill="1" applyBorder="1" applyAlignment="1" applyProtection="1">
      <alignment horizontal="right" wrapText="1"/>
    </xf>
    <xf numFmtId="0" fontId="15" fillId="3" borderId="60" xfId="0" applyFont="1" applyFill="1" applyBorder="1" applyAlignment="1">
      <alignment horizontal="center"/>
    </xf>
    <xf numFmtId="0" fontId="10" fillId="3" borderId="60" xfId="0" applyFont="1" applyFill="1" applyBorder="1" applyAlignment="1">
      <alignment horizontal="center"/>
    </xf>
    <xf numFmtId="0" fontId="10" fillId="3" borderId="59" xfId="0" applyFont="1" applyFill="1" applyBorder="1" applyAlignment="1">
      <alignment horizontal="center"/>
    </xf>
    <xf numFmtId="0" fontId="10" fillId="3" borderId="60" xfId="0" applyFont="1" applyFill="1" applyBorder="1" applyAlignment="1">
      <alignment horizontal="left"/>
    </xf>
    <xf numFmtId="0" fontId="15" fillId="3" borderId="36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15" fillId="3" borderId="34" xfId="0" applyFont="1" applyFill="1" applyBorder="1" applyAlignment="1">
      <alignment horizontal="center"/>
    </xf>
    <xf numFmtId="0" fontId="15" fillId="3" borderId="74" xfId="0" applyFont="1" applyFill="1" applyBorder="1" applyAlignment="1">
      <alignment horizontal="center"/>
    </xf>
    <xf numFmtId="0" fontId="15" fillId="3" borderId="44" xfId="0" applyFont="1" applyFill="1" applyBorder="1" applyAlignment="1">
      <alignment horizontal="center"/>
    </xf>
    <xf numFmtId="0" fontId="18" fillId="3" borderId="60" xfId="0" applyFont="1" applyFill="1" applyBorder="1" applyAlignment="1">
      <alignment horizontal="center"/>
    </xf>
    <xf numFmtId="0" fontId="15" fillId="3" borderId="75" xfId="0" applyFont="1" applyFill="1" applyBorder="1" applyAlignment="1">
      <alignment horizontal="center"/>
    </xf>
    <xf numFmtId="0" fontId="10" fillId="0" borderId="76" xfId="0" applyFont="1" applyBorder="1" applyAlignment="1">
      <alignment horizontal="center"/>
    </xf>
    <xf numFmtId="0" fontId="15" fillId="0" borderId="1" xfId="0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15" fillId="0" borderId="77" xfId="0" applyFont="1" applyFill="1" applyBorder="1" applyAlignment="1">
      <alignment horizontal="centerContinuous"/>
    </xf>
    <xf numFmtId="0" fontId="15" fillId="0" borderId="1" xfId="0" applyFont="1" applyBorder="1"/>
    <xf numFmtId="0" fontId="15" fillId="0" borderId="78" xfId="0" applyFont="1" applyBorder="1" applyAlignment="1">
      <alignment horizontal="center"/>
    </xf>
    <xf numFmtId="0" fontId="15" fillId="0" borderId="79" xfId="0" applyFont="1" applyBorder="1" applyAlignment="1">
      <alignment horizontal="center"/>
    </xf>
    <xf numFmtId="0" fontId="15" fillId="0" borderId="77" xfId="0" applyFont="1" applyBorder="1" applyAlignment="1">
      <alignment horizontal="centerContinuous"/>
    </xf>
    <xf numFmtId="0" fontId="15" fillId="0" borderId="1" xfId="0" applyFont="1" applyBorder="1" applyAlignment="1">
      <alignment horizontal="centerContinuous"/>
    </xf>
    <xf numFmtId="0" fontId="15" fillId="0" borderId="80" xfId="0" applyFont="1" applyFill="1" applyBorder="1" applyAlignment="1">
      <alignment horizontal="center"/>
    </xf>
    <xf numFmtId="0" fontId="15" fillId="0" borderId="77" xfId="0" applyFont="1" applyFill="1" applyBorder="1" applyAlignment="1"/>
    <xf numFmtId="0" fontId="15" fillId="0" borderId="1" xfId="0" applyFont="1" applyFill="1" applyBorder="1" applyAlignment="1">
      <alignment horizontal="centerContinuous"/>
    </xf>
    <xf numFmtId="0" fontId="15" fillId="0" borderId="81" xfId="0" applyFont="1" applyFill="1" applyBorder="1" applyAlignment="1"/>
    <xf numFmtId="0" fontId="15" fillId="0" borderId="80" xfId="0" applyFont="1" applyFill="1" applyBorder="1" applyAlignment="1"/>
    <xf numFmtId="0" fontId="15" fillId="0" borderId="77" xfId="0" applyFont="1" applyFill="1" applyBorder="1" applyAlignment="1">
      <alignment horizontal="center"/>
    </xf>
    <xf numFmtId="0" fontId="15" fillId="0" borderId="81" xfId="0" applyFont="1" applyFill="1" applyBorder="1" applyAlignment="1">
      <alignment horizontal="center"/>
    </xf>
    <xf numFmtId="0" fontId="15" fillId="0" borderId="77" xfId="0" applyFont="1" applyFill="1" applyBorder="1" applyAlignment="1">
      <alignment horizontal="centerContinuous" wrapText="1"/>
    </xf>
    <xf numFmtId="0" fontId="15" fillId="0" borderId="82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0" fillId="0" borderId="39" xfId="0" applyNumberFormat="1" applyFont="1" applyFill="1" applyBorder="1" applyAlignment="1" applyProtection="1">
      <alignment horizontal="left" wrapText="1"/>
    </xf>
    <xf numFmtId="0" fontId="19" fillId="3" borderId="41" xfId="0" applyFont="1" applyFill="1" applyBorder="1" applyAlignment="1">
      <alignment horizontal="center"/>
    </xf>
    <xf numFmtId="0" fontId="15" fillId="0" borderId="38" xfId="0" applyFont="1" applyFill="1" applyBorder="1" applyAlignment="1">
      <alignment horizontal="center"/>
    </xf>
    <xf numFmtId="0" fontId="10" fillId="0" borderId="64" xfId="0" applyNumberFormat="1" applyFont="1" applyFill="1" applyBorder="1" applyAlignment="1" applyProtection="1">
      <alignment wrapText="1"/>
    </xf>
    <xf numFmtId="0" fontId="15" fillId="2" borderId="65" xfId="0" applyFont="1" applyFill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 wrapText="1"/>
    </xf>
    <xf numFmtId="0" fontId="15" fillId="3" borderId="67" xfId="0" applyFont="1" applyFill="1" applyBorder="1" applyAlignment="1">
      <alignment horizontal="center" vertical="center" wrapText="1"/>
    </xf>
    <xf numFmtId="0" fontId="15" fillId="3" borderId="66" xfId="0" applyFont="1" applyFill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15" fillId="0" borderId="83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7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/>
    <xf numFmtId="0" fontId="10" fillId="0" borderId="16" xfId="0" applyFont="1" applyBorder="1" applyAlignment="1"/>
    <xf numFmtId="0" fontId="10" fillId="0" borderId="84" xfId="0" applyFont="1" applyBorder="1" applyAlignment="1"/>
    <xf numFmtId="0" fontId="10" fillId="0" borderId="64" xfId="0" applyFont="1" applyBorder="1" applyAlignment="1"/>
    <xf numFmtId="0" fontId="10" fillId="0" borderId="60" xfId="0" applyFont="1" applyBorder="1" applyAlignment="1"/>
    <xf numFmtId="0" fontId="0" fillId="0" borderId="60" xfId="0" applyBorder="1"/>
    <xf numFmtId="0" fontId="1" fillId="0" borderId="60" xfId="0" applyFont="1" applyBorder="1" applyAlignment="1"/>
    <xf numFmtId="0" fontId="10" fillId="0" borderId="85" xfId="0" applyFont="1" applyBorder="1" applyAlignment="1"/>
    <xf numFmtId="0" fontId="20" fillId="0" borderId="0" xfId="0" applyFont="1" applyAlignment="1"/>
    <xf numFmtId="0" fontId="20" fillId="0" borderId="86" xfId="0" applyFont="1" applyBorder="1" applyAlignment="1"/>
    <xf numFmtId="0" fontId="20" fillId="0" borderId="87" xfId="0" applyFont="1" applyBorder="1" applyAlignment="1"/>
    <xf numFmtId="0" fontId="0" fillId="0" borderId="20" xfId="0" applyBorder="1"/>
    <xf numFmtId="0" fontId="15" fillId="0" borderId="88" xfId="0" applyFont="1" applyBorder="1" applyAlignment="1"/>
    <xf numFmtId="0" fontId="15" fillId="0" borderId="87" xfId="0" applyFont="1" applyBorder="1" applyAlignment="1"/>
    <xf numFmtId="0" fontId="0" fillId="0" borderId="87" xfId="0" applyBorder="1"/>
    <xf numFmtId="0" fontId="20" fillId="0" borderId="88" xfId="0" applyFont="1" applyBorder="1" applyAlignment="1">
      <alignment horizontal="centerContinuous"/>
    </xf>
    <xf numFmtId="0" fontId="8" fillId="0" borderId="87" xfId="0" applyFont="1" applyBorder="1" applyAlignment="1">
      <alignment horizontal="centerContinuous"/>
    </xf>
    <xf numFmtId="0" fontId="20" fillId="0" borderId="87" xfId="0" applyFont="1" applyBorder="1" applyAlignment="1">
      <alignment horizontal="centerContinuous"/>
    </xf>
    <xf numFmtId="0" fontId="10" fillId="0" borderId="89" xfId="0" applyFont="1" applyBorder="1" applyAlignment="1">
      <alignment horizontal="centerContinuous"/>
    </xf>
    <xf numFmtId="0" fontId="20" fillId="0" borderId="90" xfId="0" applyFont="1" applyBorder="1" applyAlignment="1"/>
    <xf numFmtId="0" fontId="10" fillId="0" borderId="90" xfId="0" applyFont="1" applyBorder="1" applyAlignment="1"/>
    <xf numFmtId="0" fontId="10" fillId="0" borderId="91" xfId="0" applyFont="1" applyBorder="1" applyAlignment="1"/>
    <xf numFmtId="14" fontId="1" fillId="0" borderId="0" xfId="0" applyNumberFormat="1" applyFont="1" applyAlignment="1">
      <alignment horizontal="center"/>
    </xf>
    <xf numFmtId="0" fontId="20" fillId="0" borderId="70" xfId="0" applyFont="1" applyBorder="1" applyAlignment="1"/>
    <xf numFmtId="0" fontId="20" fillId="0" borderId="0" xfId="0" applyFont="1" applyBorder="1" applyAlignment="1"/>
    <xf numFmtId="0" fontId="15" fillId="0" borderId="92" xfId="0" applyFont="1" applyBorder="1" applyAlignment="1"/>
    <xf numFmtId="0" fontId="15" fillId="0" borderId="0" xfId="0" applyFont="1" applyBorder="1" applyAlignment="1"/>
    <xf numFmtId="0" fontId="20" fillId="0" borderId="71" xfId="0" applyFont="1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20" fillId="0" borderId="0" xfId="0" applyFont="1" applyBorder="1" applyAlignment="1">
      <alignment horizontal="centerContinuous"/>
    </xf>
    <xf numFmtId="0" fontId="10" fillId="0" borderId="16" xfId="0" applyFont="1" applyBorder="1" applyAlignment="1">
      <alignment horizontal="centerContinuous"/>
    </xf>
    <xf numFmtId="0" fontId="10" fillId="0" borderId="0" xfId="0" applyFont="1" applyBorder="1" applyAlignment="1"/>
    <xf numFmtId="0" fontId="20" fillId="0" borderId="16" xfId="0" applyFont="1" applyBorder="1" applyAlignment="1"/>
    <xf numFmtId="0" fontId="10" fillId="0" borderId="10" xfId="0" applyFont="1" applyBorder="1" applyAlignment="1">
      <alignment horizontal="left"/>
    </xf>
    <xf numFmtId="0" fontId="20" fillId="0" borderId="7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0" fillId="0" borderId="92" xfId="0" applyBorder="1"/>
    <xf numFmtId="0" fontId="20" fillId="0" borderId="71" xfId="0" applyFont="1" applyBorder="1" applyAlignment="1">
      <alignment horizontal="left"/>
    </xf>
    <xf numFmtId="0" fontId="2" fillId="0" borderId="93" xfId="0" applyFont="1" applyFill="1" applyBorder="1" applyAlignment="1"/>
    <xf numFmtId="0" fontId="20" fillId="0" borderId="16" xfId="0" applyFont="1" applyBorder="1" applyAlignment="1">
      <alignment horizontal="left"/>
    </xf>
    <xf numFmtId="0" fontId="20" fillId="0" borderId="60" xfId="0" applyFont="1" applyBorder="1" applyAlignment="1">
      <alignment horizontal="left"/>
    </xf>
    <xf numFmtId="0" fontId="10" fillId="0" borderId="60" xfId="0" applyFont="1" applyBorder="1" applyAlignment="1">
      <alignment horizontal="left"/>
    </xf>
    <xf numFmtId="0" fontId="10" fillId="0" borderId="8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20" fillId="0" borderId="94" xfId="0" applyFont="1" applyBorder="1" applyAlignment="1">
      <alignment horizontal="left"/>
    </xf>
    <xf numFmtId="0" fontId="20" fillId="0" borderId="95" xfId="0" applyFont="1" applyBorder="1" applyAlignment="1">
      <alignment horizontal="left"/>
    </xf>
    <xf numFmtId="0" fontId="0" fillId="0" borderId="96" xfId="0" applyBorder="1"/>
    <xf numFmtId="0" fontId="20" fillId="0" borderId="97" xfId="0" applyFont="1" applyBorder="1" applyAlignment="1">
      <alignment horizontal="left"/>
    </xf>
    <xf numFmtId="0" fontId="0" fillId="0" borderId="95" xfId="0" applyBorder="1"/>
    <xf numFmtId="0" fontId="20" fillId="0" borderId="98" xfId="0" applyFont="1" applyBorder="1" applyAlignment="1">
      <alignment horizontal="left"/>
    </xf>
    <xf numFmtId="0" fontId="10" fillId="0" borderId="76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20" fillId="0" borderId="99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8" fillId="0" borderId="100" xfId="0" applyFont="1" applyBorder="1" applyAlignment="1">
      <alignment horizontal="left"/>
    </xf>
    <xf numFmtId="0" fontId="0" fillId="0" borderId="1" xfId="0" applyBorder="1"/>
    <xf numFmtId="0" fontId="20" fillId="0" borderId="101" xfId="0" applyFont="1" applyBorder="1" applyAlignment="1">
      <alignment horizontal="left"/>
    </xf>
    <xf numFmtId="0" fontId="20" fillId="0" borderId="102" xfId="0" applyFont="1" applyBorder="1" applyAlignment="1">
      <alignment horizontal="left"/>
    </xf>
    <xf numFmtId="0" fontId="10" fillId="0" borderId="102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21" fillId="0" borderId="0" xfId="0" applyFo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1" fontId="13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0" fontId="10" fillId="0" borderId="63" xfId="0" applyFont="1" applyBorder="1" applyAlignment="1">
      <alignment horizontal="center" vertical="center" wrapText="1"/>
    </xf>
    <xf numFmtId="0" fontId="15" fillId="0" borderId="55" xfId="0" applyFont="1" applyFill="1" applyBorder="1" applyAlignment="1">
      <alignment horizontal="center"/>
    </xf>
    <xf numFmtId="0" fontId="0" fillId="0" borderId="0" xfId="0"/>
    <xf numFmtId="0" fontId="10" fillId="0" borderId="50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5" fillId="0" borderId="37" xfId="0" applyFont="1" applyFill="1" applyBorder="1" applyAlignment="1">
      <alignment horizontal="center"/>
    </xf>
    <xf numFmtId="0" fontId="15" fillId="3" borderId="40" xfId="0" applyFont="1" applyFill="1" applyBorder="1" applyAlignment="1">
      <alignment horizontal="center"/>
    </xf>
    <xf numFmtId="0" fontId="15" fillId="2" borderId="37" xfId="0" applyFont="1" applyFill="1" applyBorder="1" applyAlignment="1">
      <alignment horizontal="center"/>
    </xf>
    <xf numFmtId="0" fontId="15" fillId="3" borderId="41" xfId="0" applyFont="1" applyFill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5" fillId="0" borderId="37" xfId="0" quotePrefix="1" applyFont="1" applyBorder="1" applyAlignment="1">
      <alignment horizontal="left"/>
    </xf>
    <xf numFmtId="0" fontId="15" fillId="0" borderId="42" xfId="0" applyFont="1" applyFill="1" applyBorder="1" applyAlignment="1">
      <alignment horizontal="center"/>
    </xf>
    <xf numFmtId="0" fontId="15" fillId="2" borderId="37" xfId="0" quotePrefix="1" applyFont="1" applyFill="1" applyBorder="1" applyAlignment="1">
      <alignment horizontal="left"/>
    </xf>
    <xf numFmtId="0" fontId="15" fillId="0" borderId="43" xfId="0" applyFont="1" applyFill="1" applyBorder="1" applyAlignment="1">
      <alignment horizontal="center"/>
    </xf>
    <xf numFmtId="0" fontId="29" fillId="0" borderId="37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5" fillId="0" borderId="37" xfId="0" applyFont="1" applyFill="1" applyBorder="1" applyAlignment="1">
      <alignment horizontal="center"/>
    </xf>
    <xf numFmtId="0" fontId="15" fillId="3" borderId="40" xfId="0" applyFont="1" applyFill="1" applyBorder="1" applyAlignment="1">
      <alignment horizontal="center"/>
    </xf>
    <xf numFmtId="0" fontId="15" fillId="2" borderId="37" xfId="0" applyFont="1" applyFill="1" applyBorder="1" applyAlignment="1">
      <alignment horizontal="center"/>
    </xf>
    <xf numFmtId="0" fontId="15" fillId="3" borderId="41" xfId="0" applyFont="1" applyFill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5" fillId="0" borderId="37" xfId="0" quotePrefix="1" applyFont="1" applyBorder="1" applyAlignment="1">
      <alignment horizontal="left"/>
    </xf>
    <xf numFmtId="0" fontId="15" fillId="0" borderId="37" xfId="0" quotePrefix="1" applyFont="1" applyBorder="1" applyAlignment="1">
      <alignment horizontal="center"/>
    </xf>
    <xf numFmtId="0" fontId="15" fillId="0" borderId="42" xfId="0" applyFont="1" applyFill="1" applyBorder="1" applyAlignment="1">
      <alignment horizontal="center"/>
    </xf>
    <xf numFmtId="0" fontId="15" fillId="2" borderId="37" xfId="0" quotePrefix="1" applyFont="1" applyFill="1" applyBorder="1" applyAlignment="1">
      <alignment horizontal="left"/>
    </xf>
    <xf numFmtId="0" fontId="15" fillId="0" borderId="43" xfId="0" applyFont="1" applyFill="1" applyBorder="1" applyAlignment="1">
      <alignment horizontal="center"/>
    </xf>
    <xf numFmtId="0" fontId="29" fillId="0" borderId="37" xfId="0" applyFont="1" applyFill="1" applyBorder="1" applyAlignment="1">
      <alignment horizontal="center"/>
    </xf>
    <xf numFmtId="0" fontId="29" fillId="0" borderId="37" xfId="0" quotePrefix="1" applyFont="1" applyBorder="1" applyAlignment="1">
      <alignment horizontal="left"/>
    </xf>
    <xf numFmtId="0" fontId="29" fillId="2" borderId="37" xfId="0" applyFont="1" applyFill="1" applyBorder="1" applyAlignment="1">
      <alignment horizontal="center"/>
    </xf>
    <xf numFmtId="0" fontId="29" fillId="0" borderId="25" xfId="0" applyFont="1" applyBorder="1" applyAlignment="1">
      <alignment horizontal="center"/>
    </xf>
    <xf numFmtId="0" fontId="29" fillId="2" borderId="37" xfId="0" quotePrefix="1" applyFont="1" applyFill="1" applyBorder="1" applyAlignment="1">
      <alignment horizontal="left"/>
    </xf>
    <xf numFmtId="0" fontId="20" fillId="0" borderId="97" xfId="0" applyFont="1" applyBorder="1" applyAlignment="1">
      <alignment horizontal="left"/>
    </xf>
    <xf numFmtId="0" fontId="15" fillId="2" borderId="60" xfId="0" applyFont="1" applyFill="1" applyBorder="1" applyAlignment="1">
      <alignment horizontal="center"/>
    </xf>
    <xf numFmtId="0" fontId="10" fillId="0" borderId="62" xfId="0" applyNumberFormat="1" applyFont="1" applyFill="1" applyBorder="1" applyAlignment="1" applyProtection="1">
      <alignment wrapText="1"/>
    </xf>
    <xf numFmtId="0" fontId="10" fillId="0" borderId="72" xfId="0" applyNumberFormat="1" applyFont="1" applyFill="1" applyBorder="1" applyAlignment="1" applyProtection="1">
      <alignment wrapText="1"/>
    </xf>
    <xf numFmtId="0" fontId="15" fillId="2" borderId="32" xfId="0" applyFont="1" applyFill="1" applyBorder="1" applyAlignment="1">
      <alignment horizontal="center"/>
    </xf>
    <xf numFmtId="0" fontId="10" fillId="0" borderId="53" xfId="0" applyNumberFormat="1" applyFont="1" applyFill="1" applyBorder="1" applyAlignment="1" applyProtection="1">
      <alignment wrapText="1"/>
    </xf>
    <xf numFmtId="0" fontId="10" fillId="0" borderId="61" xfId="0" applyFont="1" applyBorder="1" applyAlignment="1">
      <alignment horizontal="center"/>
    </xf>
    <xf numFmtId="0" fontId="10" fillId="0" borderId="44" xfId="0" applyNumberFormat="1" applyFont="1" applyFill="1" applyBorder="1" applyAlignment="1" applyProtection="1">
      <alignment wrapText="1"/>
    </xf>
    <xf numFmtId="0" fontId="2" fillId="0" borderId="0" xfId="0" applyFont="1" applyAlignment="1">
      <alignment horizontal="centerContinuous"/>
    </xf>
    <xf numFmtId="0" fontId="23" fillId="0" borderId="0" xfId="0" applyFont="1"/>
    <xf numFmtId="0" fontId="27" fillId="4" borderId="89" xfId="0" applyFont="1" applyFill="1" applyBorder="1" applyAlignment="1">
      <alignment horizontal="center"/>
    </xf>
    <xf numFmtId="0" fontId="25" fillId="4" borderId="89" xfId="0" applyFont="1" applyFill="1" applyBorder="1" applyAlignment="1">
      <alignment wrapText="1"/>
    </xf>
    <xf numFmtId="0" fontId="25" fillId="4" borderId="19" xfId="0" applyFont="1" applyFill="1" applyBorder="1" applyAlignment="1">
      <alignment horizontal="center"/>
    </xf>
    <xf numFmtId="0" fontId="26" fillId="0" borderId="89" xfId="0" applyFont="1" applyBorder="1" applyAlignment="1">
      <alignment horizontal="center"/>
    </xf>
    <xf numFmtId="0" fontId="24" fillId="0" borderId="89" xfId="0" applyFont="1" applyBorder="1" applyAlignment="1">
      <alignment horizontal="center"/>
    </xf>
    <xf numFmtId="0" fontId="25" fillId="0" borderId="89" xfId="0" applyFont="1" applyBorder="1" applyAlignment="1">
      <alignment wrapText="1"/>
    </xf>
    <xf numFmtId="0" fontId="25" fillId="0" borderId="19" xfId="0" applyFont="1" applyBorder="1" applyAlignment="1">
      <alignment horizontal="center"/>
    </xf>
    <xf numFmtId="0" fontId="26" fillId="0" borderId="108" xfId="0" applyFont="1" applyBorder="1" applyAlignment="1">
      <alignment horizontal="center"/>
    </xf>
    <xf numFmtId="0" fontId="24" fillId="0" borderId="108" xfId="0" applyFont="1" applyBorder="1" applyAlignment="1">
      <alignment horizontal="center"/>
    </xf>
    <xf numFmtId="0" fontId="25" fillId="0" borderId="108" xfId="0" applyFont="1" applyBorder="1" applyAlignment="1">
      <alignment wrapText="1"/>
    </xf>
    <xf numFmtId="0" fontId="25" fillId="0" borderId="9" xfId="0" applyFont="1" applyBorder="1" applyAlignment="1">
      <alignment horizontal="center"/>
    </xf>
    <xf numFmtId="0" fontId="24" fillId="4" borderId="89" xfId="0" applyFont="1" applyFill="1" applyBorder="1" applyAlignment="1">
      <alignment horizontal="center"/>
    </xf>
    <xf numFmtId="0" fontId="24" fillId="4" borderId="89" xfId="0" applyFont="1" applyFill="1" applyBorder="1" applyAlignment="1">
      <alignment wrapText="1"/>
    </xf>
    <xf numFmtId="0" fontId="24" fillId="4" borderId="19" xfId="0" applyFont="1" applyFill="1" applyBorder="1" applyAlignment="1">
      <alignment horizontal="center"/>
    </xf>
    <xf numFmtId="0" fontId="25" fillId="0" borderId="89" xfId="0" applyFont="1" applyBorder="1" applyAlignment="1">
      <alignment horizontal="left" wrapText="1" indent="4"/>
    </xf>
    <xf numFmtId="0" fontId="25" fillId="0" borderId="108" xfId="0" applyFont="1" applyBorder="1" applyAlignment="1">
      <alignment horizontal="left" wrapText="1" indent="4"/>
    </xf>
    <xf numFmtId="0" fontId="25" fillId="4" borderId="89" xfId="0" applyFont="1" applyFill="1" applyBorder="1" applyAlignment="1">
      <alignment horizontal="center"/>
    </xf>
    <xf numFmtId="0" fontId="25" fillId="0" borderId="108" xfId="0" applyFont="1" applyBorder="1" applyAlignment="1">
      <alignment horizontal="justify" wrapText="1"/>
    </xf>
    <xf numFmtId="0" fontId="24" fillId="0" borderId="89" xfId="0" applyFont="1" applyBorder="1" applyAlignment="1">
      <alignment wrapText="1"/>
    </xf>
    <xf numFmtId="0" fontId="25" fillId="0" borderId="16" xfId="0" applyFont="1" applyBorder="1" applyAlignment="1">
      <alignment horizontal="left" wrapText="1" indent="4"/>
    </xf>
    <xf numFmtId="0" fontId="25" fillId="0" borderId="89" xfId="0" applyFont="1" applyBorder="1" applyAlignment="1">
      <alignment horizontal="center"/>
    </xf>
    <xf numFmtId="0" fontId="24" fillId="4" borderId="89" xfId="0" applyFont="1" applyFill="1" applyBorder="1"/>
    <xf numFmtId="0" fontId="25" fillId="0" borderId="9" xfId="0" applyFont="1" applyBorder="1" applyAlignment="1">
      <alignment horizontal="center" wrapText="1"/>
    </xf>
    <xf numFmtId="0" fontId="24" fillId="4" borderId="19" xfId="0" applyFont="1" applyFill="1" applyBorder="1" applyAlignment="1">
      <alignment horizontal="center" wrapText="1"/>
    </xf>
    <xf numFmtId="0" fontId="24" fillId="0" borderId="105" xfId="0" applyFont="1" applyBorder="1" applyAlignment="1">
      <alignment wrapText="1"/>
    </xf>
    <xf numFmtId="16" fontId="24" fillId="4" borderId="89" xfId="0" quotePrefix="1" applyNumberFormat="1" applyFont="1" applyFill="1" applyBorder="1" applyAlignment="1">
      <alignment horizontal="center"/>
    </xf>
    <xf numFmtId="0" fontId="25" fillId="0" borderId="112" xfId="0" applyFont="1" applyBorder="1" applyAlignment="1">
      <alignment horizontal="center"/>
    </xf>
    <xf numFmtId="0" fontId="25" fillId="0" borderId="135" xfId="0" applyFont="1" applyBorder="1" applyAlignment="1">
      <alignment wrapText="1"/>
    </xf>
    <xf numFmtId="0" fontId="24" fillId="0" borderId="136" xfId="0" applyFont="1" applyBorder="1" applyAlignment="1">
      <alignment horizontal="center"/>
    </xf>
    <xf numFmtId="0" fontId="26" fillId="0" borderId="136" xfId="0" applyFont="1" applyBorder="1" applyAlignment="1">
      <alignment horizontal="center"/>
    </xf>
    <xf numFmtId="0" fontId="25" fillId="0" borderId="16" xfId="0" applyFont="1" applyBorder="1" applyAlignment="1">
      <alignment horizontal="left" vertical="center" wrapText="1" indent="4"/>
    </xf>
    <xf numFmtId="0" fontId="25" fillId="0" borderId="137" xfId="0" applyFont="1" applyBorder="1" applyAlignment="1">
      <alignment wrapText="1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24" fillId="4" borderId="138" xfId="0" applyFont="1" applyFill="1" applyBorder="1" applyAlignment="1">
      <alignment horizontal="center"/>
    </xf>
    <xf numFmtId="0" fontId="25" fillId="0" borderId="139" xfId="0" applyFont="1" applyBorder="1" applyAlignment="1">
      <alignment wrapText="1"/>
    </xf>
    <xf numFmtId="0" fontId="25" fillId="0" borderId="74" xfId="0" applyFont="1" applyBorder="1" applyAlignment="1">
      <alignment horizontal="justify" wrapText="1"/>
    </xf>
    <xf numFmtId="0" fontId="25" fillId="0" borderId="74" xfId="0" applyFont="1" applyBorder="1" applyAlignment="1">
      <alignment wrapText="1"/>
    </xf>
    <xf numFmtId="0" fontId="25" fillId="0" borderId="140" xfId="0" applyFont="1" applyBorder="1" applyAlignment="1">
      <alignment wrapText="1"/>
    </xf>
    <xf numFmtId="0" fontId="25" fillId="0" borderId="139" xfId="0" applyFont="1" applyBorder="1" applyAlignment="1">
      <alignment horizontal="justify" wrapText="1"/>
    </xf>
    <xf numFmtId="0" fontId="0" fillId="0" borderId="0" xfId="0"/>
    <xf numFmtId="0" fontId="0" fillId="0" borderId="0" xfId="0"/>
    <xf numFmtId="0" fontId="10" fillId="0" borderId="0" xfId="0" applyFont="1" applyFill="1" applyBorder="1" applyAlignment="1">
      <alignment horizontal="left"/>
    </xf>
    <xf numFmtId="1" fontId="10" fillId="0" borderId="0" xfId="0" applyNumberFormat="1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21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0" fillId="0" borderId="10" xfId="0" applyFont="1" applyBorder="1" applyAlignment="1">
      <alignment horizontal="center"/>
    </xf>
    <xf numFmtId="0" fontId="10" fillId="0" borderId="76" xfId="0" applyFont="1" applyBorder="1" applyAlignment="1">
      <alignment horizontal="center"/>
    </xf>
    <xf numFmtId="0" fontId="15" fillId="3" borderId="31" xfId="0" applyFont="1" applyFill="1" applyBorder="1" applyAlignment="1">
      <alignment horizontal="center"/>
    </xf>
    <xf numFmtId="0" fontId="10" fillId="3" borderId="59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5" fillId="3" borderId="31" xfId="0" applyFont="1" applyFill="1" applyBorder="1" applyAlignment="1">
      <alignment horizontal="center" wrapText="1"/>
    </xf>
    <xf numFmtId="0" fontId="15" fillId="0" borderId="10" xfId="0" applyNumberFormat="1" applyFont="1" applyFill="1" applyBorder="1" applyAlignment="1" applyProtection="1">
      <alignment horizontal="left"/>
    </xf>
    <xf numFmtId="0" fontId="15" fillId="0" borderId="10" xfId="0" applyFont="1" applyFill="1" applyBorder="1" applyAlignment="1">
      <alignment horizontal="left"/>
    </xf>
    <xf numFmtId="0" fontId="10" fillId="0" borderId="61" xfId="0" applyFont="1" applyBorder="1" applyAlignment="1">
      <alignment horizontal="center"/>
    </xf>
    <xf numFmtId="0" fontId="10" fillId="0" borderId="59" xfId="0" applyFont="1" applyFill="1" applyBorder="1" applyAlignment="1">
      <alignment horizontal="center"/>
    </xf>
    <xf numFmtId="0" fontId="10" fillId="0" borderId="3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8" fillId="0" borderId="0" xfId="0" applyFont="1" applyAlignment="1"/>
    <xf numFmtId="0" fontId="0" fillId="0" borderId="0" xfId="0" applyAlignment="1"/>
    <xf numFmtId="164" fontId="8" fillId="3" borderId="38" xfId="1" applyNumberFormat="1" applyFont="1" applyFill="1" applyBorder="1"/>
    <xf numFmtId="0" fontId="8" fillId="3" borderId="38" xfId="0" applyFont="1" applyFill="1" applyBorder="1"/>
    <xf numFmtId="0" fontId="8" fillId="0" borderId="69" xfId="0" applyFont="1" applyBorder="1"/>
    <xf numFmtId="0" fontId="0" fillId="0" borderId="38" xfId="0" applyBorder="1"/>
    <xf numFmtId="0" fontId="0" fillId="0" borderId="69" xfId="0" applyBorder="1"/>
    <xf numFmtId="0" fontId="10" fillId="0" borderId="129" xfId="0" applyNumberFormat="1" applyFont="1" applyFill="1" applyBorder="1" applyAlignment="1" applyProtection="1">
      <alignment wrapText="1"/>
    </xf>
    <xf numFmtId="0" fontId="10" fillId="0" borderId="127" xfId="0" applyNumberFormat="1" applyFont="1" applyFill="1" applyBorder="1" applyAlignment="1" applyProtection="1">
      <alignment wrapText="1"/>
    </xf>
    <xf numFmtId="0" fontId="10" fillId="0" borderId="130" xfId="0" applyNumberFormat="1" applyFont="1" applyFill="1" applyBorder="1" applyAlignment="1" applyProtection="1">
      <alignment wrapText="1"/>
    </xf>
    <xf numFmtId="0" fontId="10" fillId="0" borderId="133" xfId="0" applyNumberFormat="1" applyFont="1" applyFill="1" applyBorder="1" applyAlignment="1" applyProtection="1">
      <alignment wrapText="1"/>
    </xf>
    <xf numFmtId="0" fontId="10" fillId="0" borderId="132" xfId="0" applyNumberFormat="1" applyFont="1" applyFill="1" applyBorder="1" applyAlignment="1" applyProtection="1">
      <alignment wrapText="1"/>
    </xf>
    <xf numFmtId="0" fontId="15" fillId="3" borderId="69" xfId="0" applyFont="1" applyFill="1" applyBorder="1" applyAlignment="1">
      <alignment wrapText="1"/>
    </xf>
    <xf numFmtId="0" fontId="10" fillId="0" borderId="92" xfId="0" applyNumberFormat="1" applyFont="1" applyFill="1" applyBorder="1" applyAlignment="1" applyProtection="1">
      <alignment wrapText="1"/>
    </xf>
    <xf numFmtId="0" fontId="15" fillId="0" borderId="100" xfId="0" applyFont="1" applyBorder="1" applyAlignment="1">
      <alignment horizontal="right"/>
    </xf>
    <xf numFmtId="0" fontId="8" fillId="3" borderId="69" xfId="0" applyFont="1" applyFill="1" applyBorder="1"/>
    <xf numFmtId="0" fontId="20" fillId="3" borderId="38" xfId="0" applyFont="1" applyFill="1" applyBorder="1" applyAlignment="1">
      <alignment horizontal="right"/>
    </xf>
    <xf numFmtId="0" fontId="15" fillId="3" borderId="38" xfId="0" applyFont="1" applyFill="1" applyBorder="1" applyAlignment="1">
      <alignment horizontal="left"/>
    </xf>
    <xf numFmtId="0" fontId="15" fillId="0" borderId="92" xfId="0" applyNumberFormat="1" applyFont="1" applyFill="1" applyBorder="1" applyAlignment="1" applyProtection="1">
      <alignment wrapText="1"/>
    </xf>
    <xf numFmtId="0" fontId="10" fillId="0" borderId="131" xfId="0" applyNumberFormat="1" applyFont="1" applyFill="1" applyBorder="1" applyAlignment="1" applyProtection="1">
      <alignment wrapText="1"/>
    </xf>
    <xf numFmtId="0" fontId="10" fillId="0" borderId="127" xfId="0" applyNumberFormat="1" applyFont="1" applyFill="1" applyBorder="1" applyAlignment="1" applyProtection="1">
      <alignment horizontal="left" wrapText="1"/>
    </xf>
    <xf numFmtId="0" fontId="0" fillId="3" borderId="38" xfId="0" applyFill="1" applyBorder="1"/>
    <xf numFmtId="0" fontId="0" fillId="3" borderId="69" xfId="0" applyFill="1" applyBorder="1"/>
    <xf numFmtId="0" fontId="15" fillId="0" borderId="92" xfId="0" applyFont="1" applyFill="1" applyBorder="1" applyAlignment="1">
      <alignment horizontal="left"/>
    </xf>
    <xf numFmtId="0" fontId="20" fillId="0" borderId="126" xfId="0" applyFont="1" applyFill="1" applyBorder="1" applyAlignment="1">
      <alignment horizontal="right"/>
    </xf>
    <xf numFmtId="0" fontId="10" fillId="0" borderId="120" xfId="0" applyNumberFormat="1" applyFont="1" applyFill="1" applyBorder="1" applyAlignment="1" applyProtection="1">
      <alignment wrapText="1"/>
    </xf>
    <xf numFmtId="0" fontId="10" fillId="0" borderId="128" xfId="0" applyNumberFormat="1" applyFont="1" applyFill="1" applyBorder="1" applyAlignment="1" applyProtection="1">
      <alignment wrapText="1"/>
    </xf>
    <xf numFmtId="0" fontId="15" fillId="3" borderId="69" xfId="0" applyFont="1" applyFill="1" applyBorder="1" applyAlignment="1">
      <alignment horizontal="left"/>
    </xf>
    <xf numFmtId="0" fontId="15" fillId="3" borderId="92" xfId="0" applyFont="1" applyFill="1" applyBorder="1" applyAlignment="1">
      <alignment horizontal="left"/>
    </xf>
    <xf numFmtId="0" fontId="0" fillId="0" borderId="38" xfId="0" applyBorder="1" applyAlignment="1"/>
    <xf numFmtId="0" fontId="0" fillId="0" borderId="38" xfId="0" applyFont="1" applyBorder="1" applyAlignment="1"/>
    <xf numFmtId="0" fontId="0" fillId="3" borderId="83" xfId="0" applyFill="1" applyBorder="1" applyAlignment="1"/>
    <xf numFmtId="0" fontId="0" fillId="3" borderId="126" xfId="0" applyFill="1" applyBorder="1" applyAlignment="1"/>
    <xf numFmtId="0" fontId="15" fillId="3" borderId="126" xfId="0" applyFont="1" applyFill="1" applyBorder="1" applyAlignment="1">
      <alignment horizontal="left"/>
    </xf>
    <xf numFmtId="0" fontId="30" fillId="0" borderId="38" xfId="0" applyFont="1" applyBorder="1"/>
    <xf numFmtId="0" fontId="0" fillId="3" borderId="65" xfId="0" applyFill="1" applyBorder="1" applyAlignment="1"/>
    <xf numFmtId="0" fontId="0" fillId="3" borderId="37" xfId="0" applyFill="1" applyBorder="1"/>
    <xf numFmtId="0" fontId="0" fillId="0" borderId="37" xfId="0" applyBorder="1"/>
    <xf numFmtId="0" fontId="0" fillId="3" borderId="38" xfId="0" applyFill="1" applyBorder="1" applyAlignment="1"/>
    <xf numFmtId="0" fontId="0" fillId="0" borderId="38" xfId="0" applyFont="1" applyBorder="1"/>
    <xf numFmtId="0" fontId="25" fillId="0" borderId="9" xfId="0" applyFont="1" applyBorder="1" applyAlignment="1">
      <alignment horizontal="center"/>
    </xf>
    <xf numFmtId="164" fontId="8" fillId="3" borderId="69" xfId="1" applyNumberFormat="1" applyFont="1" applyFill="1" applyBorder="1"/>
    <xf numFmtId="165" fontId="0" fillId="0" borderId="38" xfId="0" applyNumberFormat="1" applyFont="1" applyBorder="1"/>
    <xf numFmtId="165" fontId="8" fillId="0" borderId="38" xfId="0" applyNumberFormat="1" applyFont="1" applyBorder="1"/>
    <xf numFmtId="165" fontId="8" fillId="3" borderId="38" xfId="0" applyNumberFormat="1" applyFont="1" applyFill="1" applyBorder="1"/>
    <xf numFmtId="0" fontId="25" fillId="0" borderId="108" xfId="0" applyFont="1" applyBorder="1" applyAlignment="1">
      <alignment vertical="center" wrapText="1"/>
    </xf>
    <xf numFmtId="0" fontId="25" fillId="0" borderId="9" xfId="0" applyFont="1" applyBorder="1" applyAlignment="1">
      <alignment horizontal="center" vertical="center"/>
    </xf>
    <xf numFmtId="0" fontId="24" fillId="0" borderId="108" xfId="0" applyFont="1" applyBorder="1" applyAlignment="1">
      <alignment horizontal="center" vertical="center"/>
    </xf>
    <xf numFmtId="0" fontId="26" fillId="0" borderId="108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2" borderId="5" xfId="0" applyFont="1" applyFill="1" applyBorder="1" applyAlignment="1">
      <alignment horizontal="center" textRotation="90"/>
    </xf>
    <xf numFmtId="0" fontId="12" fillId="2" borderId="11" xfId="0" applyFont="1" applyFill="1" applyBorder="1" applyAlignment="1">
      <alignment horizontal="center" textRotation="90"/>
    </xf>
    <xf numFmtId="0" fontId="12" fillId="2" borderId="22" xfId="0" applyFont="1" applyFill="1" applyBorder="1" applyAlignment="1">
      <alignment horizontal="center" textRotation="90"/>
    </xf>
    <xf numFmtId="14" fontId="1" fillId="0" borderId="0" xfId="0" quotePrefix="1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14" fontId="10" fillId="0" borderId="90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24" fillId="0" borderId="2" xfId="0" applyFont="1" applyBorder="1"/>
    <xf numFmtId="0" fontId="24" fillId="0" borderId="106" xfId="0" applyFont="1" applyBorder="1"/>
    <xf numFmtId="0" fontId="24" fillId="0" borderId="103" xfId="0" applyFont="1" applyBorder="1" applyAlignment="1">
      <alignment horizontal="center"/>
    </xf>
    <xf numFmtId="0" fontId="24" fillId="0" borderId="107" xfId="0" applyFont="1" applyBorder="1" applyAlignment="1">
      <alignment horizontal="center"/>
    </xf>
    <xf numFmtId="0" fontId="24" fillId="0" borderId="104" xfId="0" applyFont="1" applyBorder="1"/>
    <xf numFmtId="0" fontId="24" fillId="0" borderId="8" xfId="0" applyFont="1" applyBorder="1"/>
    <xf numFmtId="0" fontId="24" fillId="0" borderId="105" xfId="0" applyFont="1" applyBorder="1"/>
    <xf numFmtId="0" fontId="24" fillId="0" borderId="109" xfId="0" applyFont="1" applyBorder="1" applyAlignment="1">
      <alignment horizontal="center"/>
    </xf>
    <xf numFmtId="0" fontId="24" fillId="0" borderId="110" xfId="0" applyFont="1" applyBorder="1" applyAlignment="1">
      <alignment horizontal="center"/>
    </xf>
    <xf numFmtId="0" fontId="26" fillId="0" borderId="109" xfId="0" applyFont="1" applyBorder="1" applyAlignment="1">
      <alignment horizontal="center"/>
    </xf>
    <xf numFmtId="0" fontId="26" fillId="0" borderId="11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4" fillId="0" borderId="134" xfId="0" applyFont="1" applyBorder="1" applyAlignment="1">
      <alignment horizontal="center"/>
    </xf>
    <xf numFmtId="0" fontId="24" fillId="0" borderId="111" xfId="0" applyFont="1" applyBorder="1" applyAlignment="1">
      <alignment horizontal="center"/>
    </xf>
    <xf numFmtId="0" fontId="26" fillId="0" borderId="134" xfId="0" applyFont="1" applyBorder="1" applyAlignment="1">
      <alignment horizontal="center"/>
    </xf>
    <xf numFmtId="0" fontId="26" fillId="0" borderId="111" xfId="0" applyFont="1" applyBorder="1" applyAlignment="1">
      <alignment horizontal="center"/>
    </xf>
    <xf numFmtId="0" fontId="24" fillId="4" borderId="113" xfId="0" applyFont="1" applyFill="1" applyBorder="1" applyAlignment="1">
      <alignment horizontal="center"/>
    </xf>
    <xf numFmtId="0" fontId="24" fillId="4" borderId="114" xfId="0" applyFont="1" applyFill="1" applyBorder="1" applyAlignment="1">
      <alignment horizontal="center"/>
    </xf>
    <xf numFmtId="0" fontId="24" fillId="4" borderId="115" xfId="0" applyFont="1" applyFill="1" applyBorder="1" applyAlignment="1">
      <alignment horizontal="center"/>
    </xf>
    <xf numFmtId="0" fontId="20" fillId="0" borderId="119" xfId="0" applyFont="1" applyBorder="1" applyAlignment="1">
      <alignment horizontal="center" wrapText="1"/>
    </xf>
    <xf numFmtId="0" fontId="20" fillId="0" borderId="122" xfId="0" applyFont="1" applyBorder="1" applyAlignment="1">
      <alignment horizontal="center" wrapText="1"/>
    </xf>
    <xf numFmtId="0" fontId="20" fillId="0" borderId="2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116" xfId="0" applyFont="1" applyBorder="1" applyAlignment="1">
      <alignment horizontal="center"/>
    </xf>
    <xf numFmtId="0" fontId="20" fillId="0" borderId="120" xfId="0" applyFont="1" applyBorder="1" applyAlignment="1">
      <alignment horizontal="center"/>
    </xf>
    <xf numFmtId="0" fontId="20" fillId="0" borderId="123" xfId="0" applyFont="1" applyBorder="1" applyAlignment="1">
      <alignment horizontal="center"/>
    </xf>
    <xf numFmtId="0" fontId="20" fillId="0" borderId="117" xfId="0" applyFont="1" applyBorder="1" applyAlignment="1">
      <alignment horizontal="center" wrapText="1"/>
    </xf>
    <xf numFmtId="0" fontId="20" fillId="0" borderId="92" xfId="0" applyFont="1" applyBorder="1" applyAlignment="1">
      <alignment horizontal="center" wrapText="1"/>
    </xf>
    <xf numFmtId="0" fontId="20" fillId="0" borderId="20" xfId="0" applyFont="1" applyBorder="1" applyAlignment="1">
      <alignment horizontal="center" wrapText="1"/>
    </xf>
    <xf numFmtId="0" fontId="20" fillId="0" borderId="118" xfId="0" applyFont="1" applyBorder="1" applyAlignment="1">
      <alignment horizontal="center" wrapText="1"/>
    </xf>
    <xf numFmtId="0" fontId="20" fillId="0" borderId="121" xfId="0" applyFont="1" applyBorder="1" applyAlignment="1">
      <alignment horizontal="center" wrapText="1"/>
    </xf>
    <xf numFmtId="0" fontId="20" fillId="0" borderId="124" xfId="0" applyFont="1" applyBorder="1" applyAlignment="1">
      <alignment horizontal="center" wrapText="1"/>
    </xf>
    <xf numFmtId="0" fontId="20" fillId="0" borderId="125" xfId="0" applyFont="1" applyBorder="1" applyAlignment="1">
      <alignment horizontal="center" wrapText="1"/>
    </xf>
    <xf numFmtId="0" fontId="8" fillId="0" borderId="0" xfId="0" applyFont="1"/>
    <xf numFmtId="10" fontId="8" fillId="0" borderId="0" xfId="0" applyNumberFormat="1" applyFont="1"/>
  </cellXfs>
  <cellStyles count="2">
    <cellStyle name="Normalny" xfId="0" builtinId="0"/>
    <cellStyle name="Procentow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I130"/>
  <sheetViews>
    <sheetView tabSelected="1" workbookViewId="0">
      <selection activeCell="AM65" sqref="AM65"/>
    </sheetView>
  </sheetViews>
  <sheetFormatPr defaultRowHeight="12.75"/>
  <cols>
    <col min="1" max="1" width="4.28515625" style="30" customWidth="1"/>
    <col min="2" max="2" width="31.5703125" style="261" customWidth="1"/>
    <col min="3" max="3" width="3.7109375" style="121" customWidth="1"/>
    <col min="4" max="4" width="4.5703125" style="121" customWidth="1"/>
    <col min="5" max="5" width="5.5703125" style="121" customWidth="1"/>
    <col min="6" max="6" width="4.7109375" style="121" customWidth="1"/>
    <col min="7" max="7" width="3.85546875" style="121" customWidth="1"/>
    <col min="8" max="8" width="4.42578125" style="121" customWidth="1"/>
    <col min="9" max="9" width="3.85546875" style="121" customWidth="1"/>
    <col min="10" max="10" width="2.5703125" style="10" customWidth="1"/>
    <col min="11" max="13" width="2.28515625" style="10" customWidth="1"/>
    <col min="14" max="14" width="3" style="10" customWidth="1"/>
    <col min="15" max="15" width="2.28515625" style="10" customWidth="1"/>
    <col min="16" max="17" width="2.5703125" style="10" customWidth="1"/>
    <col min="18" max="19" width="2.28515625" style="10" customWidth="1"/>
    <col min="20" max="20" width="2.7109375" style="10" customWidth="1"/>
    <col min="21" max="22" width="2.28515625" style="10" customWidth="1"/>
    <col min="23" max="23" width="3.42578125" style="10" customWidth="1"/>
    <col min="24" max="24" width="3" style="10" customWidth="1"/>
    <col min="25" max="25" width="2.28515625" style="10" customWidth="1"/>
    <col min="26" max="26" width="3.140625" style="10" customWidth="1"/>
    <col min="27" max="27" width="2.28515625" style="10" customWidth="1"/>
    <col min="28" max="28" width="2.42578125" style="10" customWidth="1"/>
    <col min="29" max="29" width="2.28515625" style="10" customWidth="1"/>
    <col min="30" max="30" width="2.42578125" style="10" customWidth="1"/>
    <col min="31" max="31" width="2.28515625" style="10" customWidth="1"/>
    <col min="32" max="32" width="3" style="10" customWidth="1"/>
    <col min="33" max="33" width="2.28515625" style="10" customWidth="1"/>
    <col min="34" max="34" width="2.42578125" style="10" customWidth="1"/>
    <col min="35" max="35" width="2.28515625" style="10" customWidth="1"/>
    <col min="36" max="36" width="2.5703125" style="10" customWidth="1"/>
    <col min="37" max="37" width="2.28515625" style="10" customWidth="1"/>
    <col min="38" max="38" width="2.85546875" style="10" customWidth="1"/>
    <col min="39" max="39" width="2.28515625" style="10" customWidth="1"/>
    <col min="40" max="40" width="3.140625" style="10" customWidth="1"/>
    <col min="41" max="41" width="2.28515625" style="10" customWidth="1"/>
    <col min="42" max="42" width="2.85546875" style="10" customWidth="1"/>
    <col min="43" max="43" width="2.28515625" style="10" customWidth="1"/>
    <col min="44" max="44" width="3.140625" style="10" customWidth="1"/>
    <col min="45" max="49" width="2.28515625" style="10" customWidth="1"/>
    <col min="50" max="50" width="2.7109375" style="10" customWidth="1"/>
    <col min="51" max="55" width="2.28515625" style="10" customWidth="1"/>
    <col min="56" max="56" width="2.7109375" style="10" customWidth="1"/>
    <col min="57" max="57" width="2.28515625" style="10" customWidth="1"/>
  </cols>
  <sheetData>
    <row r="1" spans="1:57" ht="41.25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349" t="s">
        <v>1</v>
      </c>
      <c r="L1" s="350"/>
      <c r="M1" s="350"/>
      <c r="N1" s="350"/>
      <c r="O1" s="350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15"/>
      <c r="AG1" s="315"/>
      <c r="AH1" s="315"/>
      <c r="AI1" s="315"/>
      <c r="AJ1" s="315"/>
      <c r="AK1" s="315"/>
      <c r="AL1" s="315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</row>
    <row r="2" spans="1:57" ht="18">
      <c r="A2" s="1" t="s">
        <v>2</v>
      </c>
      <c r="B2"/>
      <c r="C2" s="5"/>
      <c r="D2" s="5"/>
      <c r="E2" s="5"/>
      <c r="F2" s="5"/>
      <c r="G2" s="5"/>
      <c r="H2" s="3"/>
      <c r="I2" s="3"/>
      <c r="J2" s="4"/>
      <c r="K2" s="352" t="s">
        <v>3</v>
      </c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6"/>
      <c r="AG2" s="357"/>
      <c r="AH2" s="358"/>
      <c r="AI2" s="359"/>
      <c r="AJ2" s="359"/>
      <c r="AK2" s="359"/>
      <c r="AL2" s="359"/>
      <c r="AM2" s="4"/>
      <c r="AN2" s="7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</row>
    <row r="3" spans="1:57" ht="15">
      <c r="A3"/>
      <c r="B3" s="8"/>
      <c r="C3" s="4"/>
      <c r="D3" s="4"/>
      <c r="E3" s="4"/>
      <c r="F3" s="5"/>
      <c r="G3" s="5"/>
      <c r="H3" s="3"/>
      <c r="I3" s="3"/>
      <c r="J3" s="4"/>
      <c r="K3" s="353" t="s">
        <v>4</v>
      </c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9"/>
      <c r="AG3" s="359"/>
      <c r="AH3" s="315"/>
      <c r="AI3" s="315"/>
      <c r="AJ3" s="315"/>
      <c r="AK3" s="359"/>
      <c r="AL3" s="359"/>
      <c r="AM3" s="4"/>
      <c r="AN3" s="7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</row>
    <row r="4" spans="1:57">
      <c r="A4" s="9" t="s">
        <v>184</v>
      </c>
      <c r="B4"/>
      <c r="C4" s="4"/>
      <c r="D4" s="4"/>
      <c r="E4" s="4"/>
      <c r="F4" s="5"/>
      <c r="G4" s="5"/>
      <c r="H4" s="3"/>
      <c r="I4" s="3"/>
      <c r="J4" s="4"/>
      <c r="K4" s="354" t="s">
        <v>109</v>
      </c>
      <c r="L4" s="351"/>
      <c r="M4" s="355"/>
      <c r="N4" s="354"/>
      <c r="O4" s="350"/>
      <c r="P4" s="351"/>
      <c r="Q4" s="351"/>
      <c r="R4" s="351"/>
      <c r="S4" s="351"/>
      <c r="T4" s="351"/>
      <c r="U4" s="351"/>
      <c r="V4" s="351"/>
      <c r="W4" s="351"/>
      <c r="X4" s="350"/>
      <c r="Y4" s="350"/>
      <c r="Z4" s="350"/>
      <c r="AA4" s="350"/>
      <c r="AB4" s="350"/>
      <c r="AC4" s="351"/>
      <c r="AD4" s="351"/>
      <c r="AE4" s="350"/>
      <c r="AF4" s="360"/>
      <c r="AG4" s="361"/>
      <c r="AH4" s="358"/>
      <c r="AI4" s="359"/>
      <c r="AJ4" s="359"/>
      <c r="AK4" s="362"/>
      <c r="AL4" s="359"/>
      <c r="AM4" s="4"/>
      <c r="AN4" s="12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</row>
    <row r="5" spans="1:57" ht="13.5" thickBot="1">
      <c r="A5" s="13"/>
      <c r="B5" s="2"/>
      <c r="C5" s="3"/>
      <c r="D5" s="3"/>
      <c r="E5" s="3"/>
      <c r="F5" s="3"/>
      <c r="G5" s="3"/>
      <c r="H5" s="3"/>
      <c r="I5" s="3"/>
      <c r="J5" s="4"/>
      <c r="K5" s="4"/>
      <c r="L5" s="4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/>
      <c r="AB5" s="4"/>
      <c r="AC5" s="4"/>
      <c r="AD5" s="4"/>
      <c r="AE5" s="4"/>
      <c r="AF5" s="4"/>
      <c r="AG5" s="4"/>
      <c r="AH5" s="4"/>
      <c r="AI5" s="4"/>
      <c r="AJ5" s="4"/>
      <c r="AK5"/>
      <c r="AL5"/>
      <c r="AM5" s="4"/>
      <c r="AN5" s="6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</row>
    <row r="6" spans="1:57" ht="14.25" customHeight="1" thickTop="1" thickBot="1">
      <c r="A6" s="14"/>
      <c r="B6" s="15"/>
      <c r="C6" s="16"/>
      <c r="D6" s="444" t="s">
        <v>6</v>
      </c>
      <c r="E6" s="17" t="s">
        <v>7</v>
      </c>
      <c r="F6" s="18"/>
      <c r="G6" s="18"/>
      <c r="H6" s="18"/>
      <c r="I6" s="19"/>
      <c r="J6" s="20"/>
      <c r="K6" s="20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 t="s">
        <v>8</v>
      </c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</row>
    <row r="7" spans="1:57" ht="30">
      <c r="A7" s="22" t="s">
        <v>9</v>
      </c>
      <c r="B7" s="23" t="s">
        <v>10</v>
      </c>
      <c r="C7" s="24" t="s">
        <v>11</v>
      </c>
      <c r="D7" s="445"/>
      <c r="E7" s="25"/>
      <c r="F7" s="26"/>
      <c r="G7" s="27" t="s">
        <v>12</v>
      </c>
      <c r="H7" s="27"/>
      <c r="I7" s="28"/>
      <c r="J7" s="29"/>
      <c r="K7" s="29"/>
      <c r="L7" s="30" t="s">
        <v>13</v>
      </c>
      <c r="M7" s="30"/>
      <c r="N7" s="31" t="s">
        <v>6</v>
      </c>
      <c r="O7" s="32"/>
      <c r="P7" s="30"/>
      <c r="Q7" s="30"/>
      <c r="R7" s="30" t="s">
        <v>14</v>
      </c>
      <c r="S7" s="30"/>
      <c r="T7" s="31" t="s">
        <v>6</v>
      </c>
      <c r="U7" s="33"/>
      <c r="V7" s="30"/>
      <c r="W7" s="30"/>
      <c r="X7" s="30" t="s">
        <v>15</v>
      </c>
      <c r="Y7" s="30"/>
      <c r="Z7" s="31" t="s">
        <v>6</v>
      </c>
      <c r="AA7" s="32"/>
      <c r="AB7" s="30"/>
      <c r="AC7" s="30"/>
      <c r="AD7" s="30" t="s">
        <v>16</v>
      </c>
      <c r="AE7" s="30"/>
      <c r="AF7" s="31" t="s">
        <v>6</v>
      </c>
      <c r="AG7" s="33"/>
      <c r="AH7" s="30"/>
      <c r="AI7" s="30"/>
      <c r="AJ7" s="30" t="s">
        <v>17</v>
      </c>
      <c r="AK7" s="30"/>
      <c r="AL7" s="31" t="s">
        <v>6</v>
      </c>
      <c r="AM7" s="32"/>
      <c r="AN7" s="30"/>
      <c r="AO7" s="30"/>
      <c r="AP7" s="30" t="s">
        <v>18</v>
      </c>
      <c r="AQ7" s="30"/>
      <c r="AR7" s="31" t="s">
        <v>6</v>
      </c>
      <c r="AS7" s="33"/>
      <c r="AT7" s="34"/>
      <c r="AU7" s="30"/>
      <c r="AV7" s="30" t="s">
        <v>19</v>
      </c>
      <c r="AW7" s="30"/>
      <c r="AX7" s="31" t="s">
        <v>6</v>
      </c>
      <c r="AY7" s="35"/>
      <c r="AZ7" s="36"/>
      <c r="BA7" s="30"/>
      <c r="BB7" s="30" t="s">
        <v>20</v>
      </c>
      <c r="BC7" s="30"/>
      <c r="BD7" s="31" t="s">
        <v>6</v>
      </c>
      <c r="BE7" s="32"/>
    </row>
    <row r="8" spans="1:57" ht="13.5" thickBot="1">
      <c r="A8" s="37"/>
      <c r="B8" s="38"/>
      <c r="C8" s="39"/>
      <c r="D8" s="446"/>
      <c r="E8" s="40"/>
      <c r="F8" s="41" t="s">
        <v>21</v>
      </c>
      <c r="G8" s="42" t="s">
        <v>22</v>
      </c>
      <c r="H8" s="42" t="s">
        <v>23</v>
      </c>
      <c r="I8" s="43" t="s">
        <v>24</v>
      </c>
      <c r="J8" s="44" t="s">
        <v>21</v>
      </c>
      <c r="K8" s="42" t="s">
        <v>22</v>
      </c>
      <c r="L8" s="42" t="s">
        <v>23</v>
      </c>
      <c r="M8" s="45" t="s">
        <v>24</v>
      </c>
      <c r="N8" s="46"/>
      <c r="O8" s="47" t="s">
        <v>25</v>
      </c>
      <c r="P8" s="44" t="s">
        <v>21</v>
      </c>
      <c r="Q8" s="42" t="s">
        <v>22</v>
      </c>
      <c r="R8" s="42" t="s">
        <v>23</v>
      </c>
      <c r="S8" s="45" t="s">
        <v>24</v>
      </c>
      <c r="T8" s="46"/>
      <c r="U8" s="48" t="s">
        <v>25</v>
      </c>
      <c r="V8" s="44" t="s">
        <v>21</v>
      </c>
      <c r="W8" s="42" t="s">
        <v>22</v>
      </c>
      <c r="X8" s="42" t="s">
        <v>23</v>
      </c>
      <c r="Y8" s="45" t="s">
        <v>24</v>
      </c>
      <c r="Z8" s="49"/>
      <c r="AA8" s="47" t="s">
        <v>25</v>
      </c>
      <c r="AB8" s="44" t="s">
        <v>21</v>
      </c>
      <c r="AC8" s="42" t="s">
        <v>22</v>
      </c>
      <c r="AD8" s="42" t="s">
        <v>23</v>
      </c>
      <c r="AE8" s="45" t="s">
        <v>24</v>
      </c>
      <c r="AF8" s="49"/>
      <c r="AG8" s="48" t="s">
        <v>25</v>
      </c>
      <c r="AH8" s="44" t="s">
        <v>21</v>
      </c>
      <c r="AI8" s="42" t="s">
        <v>22</v>
      </c>
      <c r="AJ8" s="42" t="s">
        <v>23</v>
      </c>
      <c r="AK8" s="45" t="s">
        <v>24</v>
      </c>
      <c r="AL8" s="49"/>
      <c r="AM8" s="47" t="s">
        <v>25</v>
      </c>
      <c r="AN8" s="44" t="s">
        <v>21</v>
      </c>
      <c r="AO8" s="42" t="s">
        <v>22</v>
      </c>
      <c r="AP8" s="42" t="s">
        <v>23</v>
      </c>
      <c r="AQ8" s="45" t="s">
        <v>24</v>
      </c>
      <c r="AR8" s="49"/>
      <c r="AS8" s="48" t="s">
        <v>25</v>
      </c>
      <c r="AT8" s="50" t="s">
        <v>21</v>
      </c>
      <c r="AU8" s="42" t="s">
        <v>22</v>
      </c>
      <c r="AV8" s="42" t="s">
        <v>23</v>
      </c>
      <c r="AW8" s="45" t="s">
        <v>24</v>
      </c>
      <c r="AX8" s="49"/>
      <c r="AY8" s="48" t="s">
        <v>25</v>
      </c>
      <c r="AZ8" s="51" t="s">
        <v>21</v>
      </c>
      <c r="BA8" s="42" t="s">
        <v>22</v>
      </c>
      <c r="BB8" s="42" t="s">
        <v>23</v>
      </c>
      <c r="BC8" s="45" t="s">
        <v>24</v>
      </c>
      <c r="BD8" s="49"/>
      <c r="BE8" s="47" t="s">
        <v>25</v>
      </c>
    </row>
    <row r="9" spans="1:57" ht="13.5" thickBot="1">
      <c r="A9" s="52" t="s">
        <v>26</v>
      </c>
      <c r="B9" s="53" t="s">
        <v>27</v>
      </c>
      <c r="C9" s="54"/>
      <c r="D9" s="55">
        <f t="shared" ref="D9:D16" si="0">N9+T9+Z9+AF9+AL9+AR9+AX9+BD9</f>
        <v>22</v>
      </c>
      <c r="E9" s="56">
        <f>SUM(E10:E16)</f>
        <v>270</v>
      </c>
      <c r="F9" s="54"/>
      <c r="G9" s="54"/>
      <c r="H9" s="54"/>
      <c r="I9" s="54"/>
      <c r="J9" s="57"/>
      <c r="K9" s="57"/>
      <c r="L9" s="57"/>
      <c r="M9" s="57"/>
      <c r="N9" s="55">
        <f>SUM(N10:N16)</f>
        <v>0</v>
      </c>
      <c r="O9" s="57"/>
      <c r="P9" s="57"/>
      <c r="Q9" s="57"/>
      <c r="R9" s="57"/>
      <c r="S9" s="57"/>
      <c r="T9" s="55">
        <f>SUM(T10:T16)</f>
        <v>4</v>
      </c>
      <c r="U9" s="57"/>
      <c r="V9" s="57"/>
      <c r="W9" s="57"/>
      <c r="X9" s="57"/>
      <c r="Y9" s="57"/>
      <c r="Z9" s="55">
        <f>SUM(Z10:Z16)</f>
        <v>2</v>
      </c>
      <c r="AA9" s="57"/>
      <c r="AB9" s="57"/>
      <c r="AC9" s="57"/>
      <c r="AD9" s="57"/>
      <c r="AE9" s="57"/>
      <c r="AF9" s="55">
        <f>SUM(AF10:AF16)</f>
        <v>2</v>
      </c>
      <c r="AG9" s="57"/>
      <c r="AH9" s="57"/>
      <c r="AI9" s="57"/>
      <c r="AJ9" s="57"/>
      <c r="AK9" s="57"/>
      <c r="AL9" s="55">
        <f>SUM(AL10:AL16)</f>
        <v>3</v>
      </c>
      <c r="AM9" s="57"/>
      <c r="AN9" s="57"/>
      <c r="AO9" s="57"/>
      <c r="AP9" s="57"/>
      <c r="AQ9" s="57"/>
      <c r="AR9" s="55">
        <f>SUM(AR10:AR16)</f>
        <v>6</v>
      </c>
      <c r="AS9" s="57"/>
      <c r="AT9" s="57"/>
      <c r="AU9" s="57"/>
      <c r="AV9" s="57"/>
      <c r="AW9" s="57"/>
      <c r="AX9" s="55">
        <f>SUM(AX10:AX16)</f>
        <v>3</v>
      </c>
      <c r="AY9" s="57"/>
      <c r="AZ9" s="57"/>
      <c r="BA9" s="57"/>
      <c r="BB9" s="57"/>
      <c r="BC9" s="57"/>
      <c r="BD9" s="55">
        <f>SUM(BD10:BD16)</f>
        <v>2</v>
      </c>
      <c r="BE9" s="57"/>
    </row>
    <row r="10" spans="1:57">
      <c r="A10" s="58">
        <v>1</v>
      </c>
      <c r="B10" s="59" t="s">
        <v>28</v>
      </c>
      <c r="C10" s="60">
        <f t="shared" ref="C10:C16" si="1">COUNTA(O10,U10,AA10,AG10,AM10,AS10,AY10,BE10)</f>
        <v>1</v>
      </c>
      <c r="D10" s="61">
        <f t="shared" si="0"/>
        <v>12</v>
      </c>
      <c r="E10" s="62">
        <f t="shared" ref="E10:E16" si="2">SUM(J10:M10,P10:S10,V10:Y10,AB10:AE10,AH10:AK10,AN10:AQ10,AT10:AW10,AZ10:BC10)*15</f>
        <v>150</v>
      </c>
      <c r="F10" s="63">
        <f t="shared" ref="F10:I16" si="3">SUM(J10,P10,V10,AB10,AH10,AN10,AT10,AZ10)*15</f>
        <v>0</v>
      </c>
      <c r="G10" s="64">
        <f t="shared" si="3"/>
        <v>150</v>
      </c>
      <c r="H10" s="64">
        <f t="shared" si="3"/>
        <v>0</v>
      </c>
      <c r="I10" s="65">
        <f t="shared" si="3"/>
        <v>0</v>
      </c>
      <c r="J10" s="66"/>
      <c r="K10" s="66"/>
      <c r="L10" s="66"/>
      <c r="M10" s="66"/>
      <c r="N10" s="61"/>
      <c r="O10" s="67"/>
      <c r="P10" s="66"/>
      <c r="Q10" s="66">
        <v>2</v>
      </c>
      <c r="R10" s="66"/>
      <c r="S10" s="66"/>
      <c r="T10" s="61">
        <v>2</v>
      </c>
      <c r="U10" s="68"/>
      <c r="V10" s="66"/>
      <c r="W10" s="66">
        <v>2</v>
      </c>
      <c r="X10" s="66"/>
      <c r="Y10" s="66"/>
      <c r="Z10" s="61">
        <v>2</v>
      </c>
      <c r="AA10" s="67"/>
      <c r="AB10" s="66"/>
      <c r="AC10" s="66">
        <v>2</v>
      </c>
      <c r="AD10" s="66"/>
      <c r="AE10" s="66"/>
      <c r="AF10" s="61">
        <v>2</v>
      </c>
      <c r="AG10" s="68"/>
      <c r="AH10" s="66"/>
      <c r="AI10" s="66">
        <v>2</v>
      </c>
      <c r="AJ10" s="66"/>
      <c r="AK10" s="66"/>
      <c r="AL10" s="61">
        <v>2</v>
      </c>
      <c r="AM10" s="67"/>
      <c r="AN10" s="66"/>
      <c r="AO10" s="66">
        <v>2</v>
      </c>
      <c r="AP10" s="66"/>
      <c r="AQ10" s="66"/>
      <c r="AR10" s="61">
        <v>4</v>
      </c>
      <c r="AS10" s="68" t="s">
        <v>29</v>
      </c>
      <c r="AT10" s="69"/>
      <c r="AU10" s="66"/>
      <c r="AV10" s="66"/>
      <c r="AW10" s="66"/>
      <c r="AX10" s="61"/>
      <c r="AY10" s="68"/>
      <c r="AZ10" s="70"/>
      <c r="BA10" s="66"/>
      <c r="BB10" s="66"/>
      <c r="BC10" s="66"/>
      <c r="BD10" s="61"/>
      <c r="BE10" s="67"/>
    </row>
    <row r="11" spans="1:57">
      <c r="A11" s="71">
        <f t="shared" ref="A11:A15" si="4">A10+1</f>
        <v>2</v>
      </c>
      <c r="B11" s="72" t="s">
        <v>30</v>
      </c>
      <c r="C11" s="60">
        <f t="shared" si="1"/>
        <v>0</v>
      </c>
      <c r="D11" s="61">
        <f t="shared" si="0"/>
        <v>1</v>
      </c>
      <c r="E11" s="62">
        <f t="shared" si="2"/>
        <v>15</v>
      </c>
      <c r="F11" s="63">
        <f t="shared" si="3"/>
        <v>15</v>
      </c>
      <c r="G11" s="64">
        <f t="shared" si="3"/>
        <v>0</v>
      </c>
      <c r="H11" s="64">
        <f t="shared" si="3"/>
        <v>0</v>
      </c>
      <c r="I11" s="65">
        <f t="shared" si="3"/>
        <v>0</v>
      </c>
      <c r="J11" s="74"/>
      <c r="K11" s="74"/>
      <c r="L11" s="74"/>
      <c r="M11" s="74"/>
      <c r="N11" s="73"/>
      <c r="O11" s="75"/>
      <c r="P11" s="74"/>
      <c r="Q11" s="74"/>
      <c r="R11" s="74"/>
      <c r="S11" s="74"/>
      <c r="T11" s="73"/>
      <c r="U11" s="76"/>
      <c r="V11" s="74"/>
      <c r="W11" s="74"/>
      <c r="X11" s="74"/>
      <c r="Y11" s="74"/>
      <c r="Z11" s="73"/>
      <c r="AA11" s="75"/>
      <c r="AB11" s="74"/>
      <c r="AC11" s="74"/>
      <c r="AD11" s="74"/>
      <c r="AE11" s="74"/>
      <c r="AF11" s="73"/>
      <c r="AG11" s="76"/>
      <c r="AH11" s="74"/>
      <c r="AI11" s="74"/>
      <c r="AJ11" s="74"/>
      <c r="AK11" s="74"/>
      <c r="AL11" s="73"/>
      <c r="AM11" s="75"/>
      <c r="AN11" s="74"/>
      <c r="AO11" s="74"/>
      <c r="AP11" s="74"/>
      <c r="AQ11" s="74"/>
      <c r="AR11" s="73"/>
      <c r="AS11" s="76"/>
      <c r="AT11" s="77">
        <v>1</v>
      </c>
      <c r="AU11" s="74"/>
      <c r="AV11" s="74"/>
      <c r="AW11" s="74"/>
      <c r="AX11" s="73">
        <v>1</v>
      </c>
      <c r="AY11" s="76"/>
      <c r="AZ11" s="78"/>
      <c r="BA11" s="74"/>
      <c r="BB11" s="74"/>
      <c r="BC11" s="74"/>
      <c r="BD11" s="73"/>
      <c r="BE11" s="75"/>
    </row>
    <row r="12" spans="1:57">
      <c r="A12" s="71">
        <f t="shared" si="4"/>
        <v>3</v>
      </c>
      <c r="B12" s="79" t="s">
        <v>31</v>
      </c>
      <c r="C12" s="60">
        <f t="shared" si="1"/>
        <v>0</v>
      </c>
      <c r="D12" s="61">
        <f t="shared" si="0"/>
        <v>1</v>
      </c>
      <c r="E12" s="62">
        <f t="shared" si="2"/>
        <v>15</v>
      </c>
      <c r="F12" s="63">
        <f t="shared" si="3"/>
        <v>15</v>
      </c>
      <c r="G12" s="64">
        <f t="shared" si="3"/>
        <v>0</v>
      </c>
      <c r="H12" s="64">
        <f t="shared" si="3"/>
        <v>0</v>
      </c>
      <c r="I12" s="65">
        <f t="shared" si="3"/>
        <v>0</v>
      </c>
      <c r="J12" s="74"/>
      <c r="K12" s="74"/>
      <c r="L12" s="74"/>
      <c r="M12" s="74"/>
      <c r="N12" s="73"/>
      <c r="O12" s="75"/>
      <c r="P12" s="74"/>
      <c r="Q12" s="74"/>
      <c r="R12" s="74"/>
      <c r="S12" s="74"/>
      <c r="T12" s="73"/>
      <c r="U12" s="76"/>
      <c r="V12" s="74"/>
      <c r="W12" s="74"/>
      <c r="X12" s="74"/>
      <c r="Y12" s="74"/>
      <c r="Z12" s="73"/>
      <c r="AA12" s="75"/>
      <c r="AB12" s="74"/>
      <c r="AC12" s="74"/>
      <c r="AD12" s="74"/>
      <c r="AE12" s="74"/>
      <c r="AF12" s="73"/>
      <c r="AG12" s="76"/>
      <c r="AH12" s="74">
        <v>1</v>
      </c>
      <c r="AI12" s="74"/>
      <c r="AJ12" s="74"/>
      <c r="AK12" s="74"/>
      <c r="AL12" s="61">
        <v>1</v>
      </c>
      <c r="AM12" s="75"/>
      <c r="AN12" s="74"/>
      <c r="AO12" s="74"/>
      <c r="AP12" s="74"/>
      <c r="AQ12" s="74"/>
      <c r="AR12" s="73"/>
      <c r="AS12" s="76"/>
      <c r="AT12" s="77"/>
      <c r="AU12" s="74"/>
      <c r="AV12" s="74"/>
      <c r="AW12" s="74"/>
      <c r="AX12" s="73"/>
      <c r="AY12" s="76"/>
      <c r="AZ12" s="78"/>
      <c r="BA12" s="74"/>
      <c r="BB12" s="74"/>
      <c r="BC12" s="74"/>
      <c r="BD12" s="73"/>
      <c r="BE12" s="75"/>
    </row>
    <row r="13" spans="1:57">
      <c r="A13" s="71">
        <f t="shared" si="4"/>
        <v>4</v>
      </c>
      <c r="B13" s="79" t="s">
        <v>32</v>
      </c>
      <c r="C13" s="60">
        <f t="shared" si="1"/>
        <v>0</v>
      </c>
      <c r="D13" s="61">
        <f t="shared" si="0"/>
        <v>2</v>
      </c>
      <c r="E13" s="62">
        <f t="shared" si="2"/>
        <v>15</v>
      </c>
      <c r="F13" s="63">
        <v>0</v>
      </c>
      <c r="G13" s="64">
        <v>15</v>
      </c>
      <c r="H13" s="64">
        <f t="shared" si="3"/>
        <v>0</v>
      </c>
      <c r="I13" s="65">
        <f t="shared" si="3"/>
        <v>0</v>
      </c>
      <c r="J13" s="66"/>
      <c r="K13" s="66"/>
      <c r="L13" s="66"/>
      <c r="M13" s="66"/>
      <c r="N13" s="61"/>
      <c r="O13" s="67"/>
      <c r="P13" s="80">
        <v>1</v>
      </c>
      <c r="Q13" s="80"/>
      <c r="R13" s="80"/>
      <c r="S13" s="80"/>
      <c r="T13" s="61">
        <v>2</v>
      </c>
      <c r="U13" s="68"/>
      <c r="V13" s="66"/>
      <c r="W13" s="66"/>
      <c r="X13" s="66"/>
      <c r="Y13" s="66"/>
      <c r="Z13" s="61"/>
      <c r="AA13" s="67"/>
      <c r="AB13" s="80"/>
      <c r="AC13" s="80"/>
      <c r="AD13" s="66"/>
      <c r="AE13" s="66"/>
      <c r="AF13" s="61"/>
      <c r="AG13" s="68"/>
      <c r="AH13" s="80"/>
      <c r="AI13" s="80"/>
      <c r="AJ13" s="66"/>
      <c r="AK13" s="66"/>
      <c r="AL13" s="61"/>
      <c r="AM13" s="67"/>
      <c r="AN13" s="80"/>
      <c r="AO13" s="80"/>
      <c r="AP13" s="80"/>
      <c r="AQ13" s="80"/>
      <c r="AR13" s="61"/>
      <c r="AS13" s="68"/>
      <c r="AT13" s="81"/>
      <c r="AU13" s="82"/>
      <c r="AV13" s="82"/>
      <c r="AW13" s="82"/>
      <c r="AX13" s="83"/>
      <c r="AY13" s="84"/>
      <c r="AZ13" s="85"/>
      <c r="BA13" s="82"/>
      <c r="BB13" s="82"/>
      <c r="BC13" s="82"/>
      <c r="BD13" s="83"/>
      <c r="BE13" s="86"/>
    </row>
    <row r="14" spans="1:57">
      <c r="A14" s="71">
        <f t="shared" si="4"/>
        <v>5</v>
      </c>
      <c r="B14" s="79" t="s">
        <v>33</v>
      </c>
      <c r="C14" s="60">
        <f t="shared" si="1"/>
        <v>0</v>
      </c>
      <c r="D14" s="61">
        <f t="shared" si="0"/>
        <v>2</v>
      </c>
      <c r="E14" s="62">
        <f t="shared" si="2"/>
        <v>15</v>
      </c>
      <c r="F14" s="63">
        <v>0</v>
      </c>
      <c r="G14" s="64">
        <v>15</v>
      </c>
      <c r="H14" s="64">
        <f t="shared" si="3"/>
        <v>0</v>
      </c>
      <c r="I14" s="65">
        <f t="shared" si="3"/>
        <v>0</v>
      </c>
      <c r="J14" s="66"/>
      <c r="K14" s="66"/>
      <c r="L14" s="66"/>
      <c r="M14" s="66"/>
      <c r="N14" s="61"/>
      <c r="O14" s="67"/>
      <c r="P14" s="80"/>
      <c r="Q14" s="80"/>
      <c r="R14" s="80"/>
      <c r="S14" s="80"/>
      <c r="T14" s="61"/>
      <c r="U14" s="68"/>
      <c r="V14" s="66"/>
      <c r="W14" s="66"/>
      <c r="X14" s="66"/>
      <c r="Y14" s="66"/>
      <c r="Z14" s="61"/>
      <c r="AA14" s="67"/>
      <c r="AB14" s="80"/>
      <c r="AC14" s="80"/>
      <c r="AD14" s="66"/>
      <c r="AE14" s="66"/>
      <c r="AF14" s="61"/>
      <c r="AG14" s="68"/>
      <c r="AH14" s="80"/>
      <c r="AI14" s="80"/>
      <c r="AJ14" s="66"/>
      <c r="AK14" s="66"/>
      <c r="AL14" s="61"/>
      <c r="AM14" s="67"/>
      <c r="AN14" s="80"/>
      <c r="AO14" s="80"/>
      <c r="AP14" s="80"/>
      <c r="AQ14" s="80"/>
      <c r="AR14" s="61"/>
      <c r="AS14" s="68"/>
      <c r="AT14" s="81"/>
      <c r="AU14" s="82"/>
      <c r="AV14" s="82"/>
      <c r="AW14" s="82"/>
      <c r="AX14" s="83"/>
      <c r="AY14" s="84"/>
      <c r="AZ14" s="85">
        <v>1</v>
      </c>
      <c r="BA14" s="82"/>
      <c r="BB14" s="82"/>
      <c r="BC14" s="82"/>
      <c r="BD14" s="83">
        <v>2</v>
      </c>
      <c r="BE14" s="86"/>
    </row>
    <row r="15" spans="1:57">
      <c r="A15" s="87">
        <f t="shared" si="4"/>
        <v>6</v>
      </c>
      <c r="B15" s="88" t="s">
        <v>34</v>
      </c>
      <c r="C15" s="89">
        <f t="shared" si="1"/>
        <v>0</v>
      </c>
      <c r="D15" s="61">
        <f t="shared" si="0"/>
        <v>2</v>
      </c>
      <c r="E15" s="62">
        <f t="shared" si="2"/>
        <v>30</v>
      </c>
      <c r="F15" s="62">
        <f t="shared" si="3"/>
        <v>15</v>
      </c>
      <c r="G15" s="62">
        <f t="shared" si="3"/>
        <v>0</v>
      </c>
      <c r="H15" s="62">
        <f t="shared" si="3"/>
        <v>0</v>
      </c>
      <c r="I15" s="65">
        <f t="shared" si="3"/>
        <v>15</v>
      </c>
      <c r="J15" s="82"/>
      <c r="K15" s="82"/>
      <c r="L15" s="82"/>
      <c r="M15" s="82"/>
      <c r="N15" s="83"/>
      <c r="O15" s="86"/>
      <c r="P15" s="82"/>
      <c r="Q15" s="82"/>
      <c r="R15" s="82"/>
      <c r="S15" s="82"/>
      <c r="T15" s="83"/>
      <c r="U15" s="84"/>
      <c r="V15" s="82"/>
      <c r="W15" s="82"/>
      <c r="X15" s="82"/>
      <c r="Y15" s="82"/>
      <c r="Z15" s="83"/>
      <c r="AA15" s="86"/>
      <c r="AB15" s="90"/>
      <c r="AC15" s="91"/>
      <c r="AD15" s="92"/>
      <c r="AE15" s="82"/>
      <c r="AF15" s="83"/>
      <c r="AG15" s="84"/>
      <c r="AH15" s="82"/>
      <c r="AI15" s="82"/>
      <c r="AJ15" s="82"/>
      <c r="AK15" s="82"/>
      <c r="AL15" s="83"/>
      <c r="AM15" s="86"/>
      <c r="AN15" s="82"/>
      <c r="AO15" s="82"/>
      <c r="AP15" s="82"/>
      <c r="AQ15" s="82"/>
      <c r="AR15" s="83"/>
      <c r="AS15" s="84"/>
      <c r="AT15" s="81">
        <v>1</v>
      </c>
      <c r="AU15" s="82"/>
      <c r="AV15" s="82"/>
      <c r="AW15" s="82">
        <v>1</v>
      </c>
      <c r="AX15" s="83">
        <v>2</v>
      </c>
      <c r="AY15" s="84"/>
      <c r="AZ15" s="85"/>
      <c r="BA15" s="82"/>
      <c r="BB15" s="82"/>
      <c r="BC15" s="82"/>
      <c r="BD15" s="83"/>
      <c r="BE15" s="86"/>
    </row>
    <row r="16" spans="1:57" ht="13.5" thickBot="1">
      <c r="A16" s="267">
        <f>A15+1</f>
        <v>7</v>
      </c>
      <c r="B16" s="132" t="s">
        <v>35</v>
      </c>
      <c r="C16" s="89">
        <f t="shared" si="1"/>
        <v>0</v>
      </c>
      <c r="D16" s="61">
        <f t="shared" si="0"/>
        <v>2</v>
      </c>
      <c r="E16" s="42">
        <f t="shared" si="2"/>
        <v>30</v>
      </c>
      <c r="F16" s="41">
        <f t="shared" si="3"/>
        <v>15</v>
      </c>
      <c r="G16" s="95">
        <f t="shared" si="3"/>
        <v>0</v>
      </c>
      <c r="H16" s="95">
        <f t="shared" si="3"/>
        <v>0</v>
      </c>
      <c r="I16" s="96">
        <f t="shared" si="3"/>
        <v>15</v>
      </c>
      <c r="J16" s="97"/>
      <c r="K16" s="97"/>
      <c r="L16" s="97"/>
      <c r="M16" s="97"/>
      <c r="N16" s="94"/>
      <c r="O16" s="98"/>
      <c r="P16" s="268"/>
      <c r="Q16" s="268"/>
      <c r="R16" s="268"/>
      <c r="S16" s="268"/>
      <c r="T16" s="94"/>
      <c r="U16" s="99"/>
      <c r="V16" s="97"/>
      <c r="W16" s="97"/>
      <c r="X16" s="97"/>
      <c r="Y16" s="97"/>
      <c r="Z16" s="94"/>
      <c r="AA16" s="98"/>
      <c r="AB16" s="268"/>
      <c r="AC16" s="268"/>
      <c r="AD16" s="97"/>
      <c r="AE16" s="97"/>
      <c r="AF16" s="94"/>
      <c r="AG16" s="99"/>
      <c r="AH16" s="268"/>
      <c r="AI16" s="268"/>
      <c r="AJ16" s="97"/>
      <c r="AK16" s="97"/>
      <c r="AL16" s="94"/>
      <c r="AM16" s="98"/>
      <c r="AN16" s="268">
        <v>1</v>
      </c>
      <c r="AO16" s="268"/>
      <c r="AP16" s="268"/>
      <c r="AQ16" s="268">
        <v>1</v>
      </c>
      <c r="AR16" s="94">
        <v>2</v>
      </c>
      <c r="AS16" s="99"/>
      <c r="AT16" s="139"/>
      <c r="AU16" s="133"/>
      <c r="AV16" s="133"/>
      <c r="AW16" s="133"/>
      <c r="AX16" s="134"/>
      <c r="AY16" s="136"/>
      <c r="AZ16" s="140"/>
      <c r="BA16" s="133"/>
      <c r="BB16" s="133"/>
      <c r="BC16" s="133"/>
      <c r="BD16" s="134"/>
      <c r="BE16" s="135"/>
    </row>
    <row r="17" spans="1:57" ht="13.5" thickBot="1">
      <c r="A17" s="102"/>
      <c r="B17" s="103"/>
      <c r="C17" s="104"/>
      <c r="D17" s="105"/>
      <c r="E17" s="104"/>
      <c r="F17" s="104"/>
      <c r="G17" s="104"/>
      <c r="H17" s="104"/>
      <c r="I17" s="104"/>
      <c r="J17" s="106"/>
      <c r="K17" s="106"/>
      <c r="L17" s="106"/>
      <c r="M17" s="106"/>
      <c r="N17" s="105"/>
      <c r="O17" s="106"/>
      <c r="P17" s="106"/>
      <c r="Q17" s="106"/>
      <c r="R17" s="106"/>
      <c r="S17" s="106"/>
      <c r="T17" s="105"/>
      <c r="U17" s="106"/>
      <c r="V17" s="106"/>
      <c r="W17" s="106"/>
      <c r="X17" s="106"/>
      <c r="Y17" s="106"/>
      <c r="Z17" s="107"/>
      <c r="AA17" s="106"/>
      <c r="AB17" s="106"/>
      <c r="AC17" s="106"/>
      <c r="AD17" s="106"/>
      <c r="AE17" s="106"/>
      <c r="AF17" s="107"/>
      <c r="AG17" s="106"/>
      <c r="AH17" s="106"/>
      <c r="AI17" s="106"/>
      <c r="AJ17" s="106"/>
      <c r="AK17" s="106"/>
      <c r="AL17" s="107"/>
      <c r="AM17" s="106"/>
      <c r="AN17" s="106"/>
      <c r="AO17" s="106"/>
      <c r="AP17" s="106"/>
      <c r="AQ17" s="106"/>
      <c r="AR17" s="107"/>
      <c r="AS17" s="106"/>
      <c r="AT17" s="106"/>
      <c r="AU17" s="106"/>
      <c r="AV17" s="106"/>
      <c r="AW17" s="106"/>
      <c r="AX17" s="107"/>
      <c r="AY17" s="106"/>
      <c r="AZ17" s="106"/>
      <c r="BA17" s="106"/>
      <c r="BB17" s="106"/>
      <c r="BC17" s="106"/>
      <c r="BD17" s="107"/>
      <c r="BE17" s="106"/>
    </row>
    <row r="18" spans="1:57" ht="13.5" thickBot="1">
      <c r="A18" s="108" t="s">
        <v>36</v>
      </c>
      <c r="B18" s="109" t="s">
        <v>37</v>
      </c>
      <c r="C18" s="110"/>
      <c r="D18" s="111">
        <f t="shared" ref="D18:D24" si="5">N18+T18+Z18+AF18+AL18+AR18+AX18+BD18</f>
        <v>29</v>
      </c>
      <c r="E18" s="56">
        <f>SUM(E19:E24)</f>
        <v>240</v>
      </c>
      <c r="F18" s="110"/>
      <c r="G18" s="110"/>
      <c r="H18" s="110"/>
      <c r="I18" s="110"/>
      <c r="J18" s="110"/>
      <c r="K18" s="110"/>
      <c r="L18" s="110"/>
      <c r="M18" s="110"/>
      <c r="N18" s="111">
        <f>SUM(N19:N24)</f>
        <v>13</v>
      </c>
      <c r="O18" s="110"/>
      <c r="P18" s="110"/>
      <c r="Q18" s="110"/>
      <c r="R18" s="110"/>
      <c r="S18" s="110"/>
      <c r="T18" s="111">
        <f>SUM(T19:T24)</f>
        <v>11</v>
      </c>
      <c r="U18" s="110"/>
      <c r="V18" s="110"/>
      <c r="W18" s="110"/>
      <c r="X18" s="110"/>
      <c r="Y18" s="110"/>
      <c r="Z18" s="111">
        <f>SUM(Z19:Z24)</f>
        <v>0</v>
      </c>
      <c r="AA18" s="110"/>
      <c r="AB18" s="110"/>
      <c r="AC18" s="110"/>
      <c r="AD18" s="110"/>
      <c r="AE18" s="110"/>
      <c r="AF18" s="111">
        <f>SUM(AF19:AF24)</f>
        <v>0</v>
      </c>
      <c r="AG18" s="110"/>
      <c r="AH18" s="110"/>
      <c r="AI18" s="110"/>
      <c r="AJ18" s="110"/>
      <c r="AK18" s="110"/>
      <c r="AL18" s="111">
        <f>SUM(AL19:AL24)</f>
        <v>5</v>
      </c>
      <c r="AM18" s="110"/>
      <c r="AN18" s="110"/>
      <c r="AO18" s="110"/>
      <c r="AP18" s="110"/>
      <c r="AQ18" s="110"/>
      <c r="AR18" s="111">
        <f>SUM(AR19:AR24)</f>
        <v>0</v>
      </c>
      <c r="AS18" s="110"/>
      <c r="AT18" s="110"/>
      <c r="AU18" s="110"/>
      <c r="AV18" s="110"/>
      <c r="AW18" s="110"/>
      <c r="AX18" s="111">
        <f>SUM(AX19:AX24)</f>
        <v>0</v>
      </c>
      <c r="AY18" s="110"/>
      <c r="AZ18" s="110"/>
      <c r="BA18" s="110"/>
      <c r="BB18" s="110"/>
      <c r="BC18" s="110"/>
      <c r="BD18" s="111">
        <f>SUM(BD19:BD24)</f>
        <v>0</v>
      </c>
      <c r="BE18" s="110"/>
    </row>
    <row r="19" spans="1:57">
      <c r="A19" s="112">
        <v>8</v>
      </c>
      <c r="B19" s="113" t="s">
        <v>38</v>
      </c>
      <c r="C19" s="60">
        <f t="shared" ref="C19:C24" si="6">COUNTA(O19,U19,AA19,AG19,AM19,AS19,AY19,BE19)</f>
        <v>0</v>
      </c>
      <c r="D19" s="114">
        <f t="shared" si="5"/>
        <v>3</v>
      </c>
      <c r="E19" s="62">
        <f t="shared" ref="E19:E24" si="7">SUM(J19:M19,P19:S19,V19:Y19,AB19:AE19,AH19:AK19,AN19:AQ19,AT19:AW19,AZ19:BC19)*15</f>
        <v>30</v>
      </c>
      <c r="F19" s="63">
        <f t="shared" ref="F19:I24" si="8">SUM(J19,P19,V19,AB19,AH19,AN19,AT19,AZ19)*15</f>
        <v>15</v>
      </c>
      <c r="G19" s="64">
        <f t="shared" si="8"/>
        <v>15</v>
      </c>
      <c r="H19" s="64">
        <f t="shared" si="8"/>
        <v>0</v>
      </c>
      <c r="I19" s="65">
        <f t="shared" si="8"/>
        <v>0</v>
      </c>
      <c r="J19" s="115">
        <v>1</v>
      </c>
      <c r="K19" s="66">
        <v>1</v>
      </c>
      <c r="L19" s="66"/>
      <c r="M19" s="66"/>
      <c r="N19" s="61">
        <v>3</v>
      </c>
      <c r="O19" s="67"/>
      <c r="P19" s="80"/>
      <c r="Q19" s="80"/>
      <c r="R19" s="80"/>
      <c r="S19" s="80"/>
      <c r="T19" s="61"/>
      <c r="U19" s="68"/>
      <c r="V19" s="66"/>
      <c r="W19" s="116"/>
      <c r="X19" s="66"/>
      <c r="Y19" s="66"/>
      <c r="Z19" s="61"/>
      <c r="AA19" s="67"/>
      <c r="AB19" s="66"/>
      <c r="AC19" s="66"/>
      <c r="AD19" s="66"/>
      <c r="AE19" s="66"/>
      <c r="AF19" s="61"/>
      <c r="AG19" s="68"/>
      <c r="AH19" s="80"/>
      <c r="AI19" s="80"/>
      <c r="AJ19" s="80"/>
      <c r="AK19" s="80"/>
      <c r="AL19" s="61"/>
      <c r="AM19" s="67"/>
      <c r="AN19" s="66"/>
      <c r="AO19" s="66"/>
      <c r="AP19" s="66"/>
      <c r="AQ19" s="66"/>
      <c r="AR19" s="61"/>
      <c r="AS19" s="68"/>
      <c r="AT19" s="69"/>
      <c r="AU19" s="66"/>
      <c r="AV19" s="66"/>
      <c r="AW19" s="66"/>
      <c r="AX19" s="61"/>
      <c r="AY19" s="68"/>
      <c r="AZ19" s="70"/>
      <c r="BA19" s="66"/>
      <c r="BB19" s="66"/>
      <c r="BC19" s="66"/>
      <c r="BD19" s="61"/>
      <c r="BE19" s="67"/>
    </row>
    <row r="20" spans="1:57">
      <c r="A20" s="112">
        <f t="shared" ref="A20:A24" si="9">A19+1</f>
        <v>9</v>
      </c>
      <c r="B20" s="314" t="s">
        <v>39</v>
      </c>
      <c r="C20" s="60">
        <f t="shared" si="6"/>
        <v>1</v>
      </c>
      <c r="D20" s="114">
        <f t="shared" si="5"/>
        <v>5</v>
      </c>
      <c r="E20" s="62">
        <f t="shared" si="7"/>
        <v>45</v>
      </c>
      <c r="F20" s="63">
        <f t="shared" si="8"/>
        <v>15</v>
      </c>
      <c r="G20" s="64">
        <f t="shared" si="8"/>
        <v>30</v>
      </c>
      <c r="H20" s="64">
        <f t="shared" si="8"/>
        <v>0</v>
      </c>
      <c r="I20" s="65">
        <f t="shared" si="8"/>
        <v>0</v>
      </c>
      <c r="J20" s="117">
        <v>1</v>
      </c>
      <c r="K20" s="80">
        <v>2</v>
      </c>
      <c r="L20" s="80"/>
      <c r="M20" s="66"/>
      <c r="N20" s="61">
        <v>5</v>
      </c>
      <c r="O20" s="67" t="s">
        <v>29</v>
      </c>
      <c r="P20" s="80"/>
      <c r="Q20" s="80"/>
      <c r="R20" s="80"/>
      <c r="S20" s="80"/>
      <c r="T20" s="61"/>
      <c r="U20" s="68"/>
      <c r="V20" s="66"/>
      <c r="W20" s="116"/>
      <c r="X20" s="66"/>
      <c r="Y20" s="66"/>
      <c r="Z20" s="61"/>
      <c r="AA20" s="67"/>
      <c r="AB20" s="66"/>
      <c r="AC20" s="66"/>
      <c r="AD20" s="66"/>
      <c r="AE20" s="66"/>
      <c r="AF20" s="61"/>
      <c r="AG20" s="68"/>
      <c r="AH20" s="80"/>
      <c r="AI20" s="80"/>
      <c r="AJ20" s="80"/>
      <c r="AK20" s="80"/>
      <c r="AL20" s="61"/>
      <c r="AM20" s="67"/>
      <c r="AN20" s="66"/>
      <c r="AO20" s="66"/>
      <c r="AP20" s="66"/>
      <c r="AQ20" s="66"/>
      <c r="AR20" s="61"/>
      <c r="AS20" s="68"/>
      <c r="AT20" s="69"/>
      <c r="AU20" s="66"/>
      <c r="AV20" s="66"/>
      <c r="AW20" s="66"/>
      <c r="AX20" s="61"/>
      <c r="AY20" s="68"/>
      <c r="AZ20" s="70"/>
      <c r="BA20" s="66"/>
      <c r="BB20" s="66"/>
      <c r="BC20" s="66"/>
      <c r="BD20" s="61"/>
      <c r="BE20" s="67"/>
    </row>
    <row r="21" spans="1:57">
      <c r="A21" s="313">
        <f t="shared" si="9"/>
        <v>10</v>
      </c>
      <c r="B21" s="314" t="s">
        <v>40</v>
      </c>
      <c r="C21" s="60">
        <f t="shared" si="6"/>
        <v>1</v>
      </c>
      <c r="D21" s="114">
        <f t="shared" si="5"/>
        <v>5</v>
      </c>
      <c r="E21" s="62">
        <f t="shared" si="7"/>
        <v>45</v>
      </c>
      <c r="F21" s="63">
        <f t="shared" si="8"/>
        <v>30</v>
      </c>
      <c r="G21" s="64">
        <f t="shared" si="8"/>
        <v>0</v>
      </c>
      <c r="H21" s="64">
        <f t="shared" si="8"/>
        <v>15</v>
      </c>
      <c r="I21" s="65">
        <f t="shared" si="8"/>
        <v>0</v>
      </c>
      <c r="J21" s="115">
        <v>2</v>
      </c>
      <c r="K21" s="66"/>
      <c r="L21" s="66">
        <v>1</v>
      </c>
      <c r="M21" s="66"/>
      <c r="N21" s="61">
        <v>5</v>
      </c>
      <c r="O21" s="67" t="s">
        <v>29</v>
      </c>
      <c r="P21" s="80"/>
      <c r="Q21" s="80"/>
      <c r="R21" s="80"/>
      <c r="S21" s="80"/>
      <c r="T21" s="61"/>
      <c r="U21" s="68"/>
      <c r="V21" s="66"/>
      <c r="W21" s="116"/>
      <c r="X21" s="66"/>
      <c r="Y21" s="66"/>
      <c r="Z21" s="61"/>
      <c r="AA21" s="67"/>
      <c r="AB21" s="66"/>
      <c r="AC21" s="66"/>
      <c r="AD21" s="66"/>
      <c r="AE21" s="66"/>
      <c r="AF21" s="61"/>
      <c r="AG21" s="68"/>
      <c r="AH21" s="80"/>
      <c r="AI21" s="80"/>
      <c r="AJ21" s="80"/>
      <c r="AK21" s="80"/>
      <c r="AL21" s="61"/>
      <c r="AM21" s="67"/>
      <c r="AN21" s="66"/>
      <c r="AO21" s="66"/>
      <c r="AP21" s="66"/>
      <c r="AQ21" s="66"/>
      <c r="AR21" s="61"/>
      <c r="AS21" s="68"/>
      <c r="AT21" s="69"/>
      <c r="AU21" s="66"/>
      <c r="AV21" s="66"/>
      <c r="AW21" s="66"/>
      <c r="AX21" s="61"/>
      <c r="AY21" s="68"/>
      <c r="AZ21" s="70"/>
      <c r="BA21" s="66"/>
      <c r="BB21" s="66"/>
      <c r="BC21" s="66"/>
      <c r="BD21" s="61"/>
      <c r="BE21" s="67"/>
    </row>
    <row r="22" spans="1:57">
      <c r="A22" s="313">
        <f t="shared" si="9"/>
        <v>11</v>
      </c>
      <c r="B22" s="314" t="s">
        <v>41</v>
      </c>
      <c r="C22" s="60">
        <f t="shared" si="6"/>
        <v>1</v>
      </c>
      <c r="D22" s="114">
        <f t="shared" si="5"/>
        <v>5</v>
      </c>
      <c r="E22" s="62">
        <f t="shared" si="7"/>
        <v>30</v>
      </c>
      <c r="F22" s="63">
        <f t="shared" si="8"/>
        <v>15</v>
      </c>
      <c r="G22" s="64">
        <f t="shared" si="8"/>
        <v>15</v>
      </c>
      <c r="H22" s="64">
        <f t="shared" si="8"/>
        <v>0</v>
      </c>
      <c r="I22" s="65">
        <f t="shared" si="8"/>
        <v>0</v>
      </c>
      <c r="J22" s="117"/>
      <c r="K22" s="80"/>
      <c r="L22" s="80"/>
      <c r="M22" s="66"/>
      <c r="N22" s="61"/>
      <c r="O22" s="67"/>
      <c r="P22" s="80">
        <v>1</v>
      </c>
      <c r="Q22" s="80">
        <v>1</v>
      </c>
      <c r="R22" s="80"/>
      <c r="S22" s="80"/>
      <c r="T22" s="304">
        <v>5</v>
      </c>
      <c r="U22" s="68" t="s">
        <v>29</v>
      </c>
      <c r="V22" s="66"/>
      <c r="W22" s="116"/>
      <c r="X22" s="66"/>
      <c r="Y22" s="66"/>
      <c r="Z22" s="61"/>
      <c r="AA22" s="67"/>
      <c r="AB22" s="66"/>
      <c r="AC22" s="66"/>
      <c r="AD22" s="66"/>
      <c r="AE22" s="66"/>
      <c r="AF22" s="61"/>
      <c r="AG22" s="68"/>
      <c r="AH22" s="80"/>
      <c r="AI22" s="80"/>
      <c r="AJ22" s="80"/>
      <c r="AK22" s="80"/>
      <c r="AL22" s="61"/>
      <c r="AM22" s="67"/>
      <c r="AN22" s="66"/>
      <c r="AO22" s="66"/>
      <c r="AP22" s="66"/>
      <c r="AQ22" s="66"/>
      <c r="AR22" s="61"/>
      <c r="AS22" s="68"/>
      <c r="AT22" s="69"/>
      <c r="AU22" s="66"/>
      <c r="AV22" s="66"/>
      <c r="AW22" s="66"/>
      <c r="AX22" s="61"/>
      <c r="AY22" s="68"/>
      <c r="AZ22" s="70"/>
      <c r="BA22" s="66"/>
      <c r="BB22" s="66"/>
      <c r="BC22" s="66"/>
      <c r="BD22" s="61"/>
      <c r="BE22" s="67"/>
    </row>
    <row r="23" spans="1:57">
      <c r="A23" s="313">
        <f t="shared" si="9"/>
        <v>12</v>
      </c>
      <c r="B23" s="314" t="s">
        <v>42</v>
      </c>
      <c r="C23" s="60">
        <f t="shared" si="6"/>
        <v>1</v>
      </c>
      <c r="D23" s="114">
        <f t="shared" si="5"/>
        <v>6</v>
      </c>
      <c r="E23" s="62">
        <f t="shared" si="7"/>
        <v>60</v>
      </c>
      <c r="F23" s="63">
        <f t="shared" si="8"/>
        <v>30</v>
      </c>
      <c r="G23" s="64">
        <f t="shared" si="8"/>
        <v>30</v>
      </c>
      <c r="H23" s="64">
        <f t="shared" si="8"/>
        <v>0</v>
      </c>
      <c r="I23" s="65">
        <f t="shared" si="8"/>
        <v>0</v>
      </c>
      <c r="J23" s="117"/>
      <c r="K23" s="80"/>
      <c r="L23" s="80"/>
      <c r="M23" s="66"/>
      <c r="N23" s="61"/>
      <c r="O23" s="67"/>
      <c r="P23" s="80">
        <v>2</v>
      </c>
      <c r="Q23" s="80">
        <v>2</v>
      </c>
      <c r="R23" s="80"/>
      <c r="S23" s="80"/>
      <c r="T23" s="61">
        <v>6</v>
      </c>
      <c r="U23" s="68" t="s">
        <v>29</v>
      </c>
      <c r="V23" s="80"/>
      <c r="W23" s="80"/>
      <c r="X23" s="80"/>
      <c r="Y23" s="80"/>
      <c r="Z23" s="61"/>
      <c r="AA23" s="68"/>
      <c r="AB23" s="66"/>
      <c r="AC23" s="66"/>
      <c r="AD23" s="66"/>
      <c r="AE23" s="66"/>
      <c r="AF23" s="61"/>
      <c r="AG23" s="68"/>
      <c r="AH23" s="80"/>
      <c r="AI23" s="80"/>
      <c r="AJ23" s="80"/>
      <c r="AK23" s="80"/>
      <c r="AL23" s="61"/>
      <c r="AM23" s="67"/>
      <c r="AN23" s="66"/>
      <c r="AO23" s="66"/>
      <c r="AP23" s="66"/>
      <c r="AQ23" s="66"/>
      <c r="AR23" s="61"/>
      <c r="AS23" s="68"/>
      <c r="AT23" s="69"/>
      <c r="AU23" s="66"/>
      <c r="AV23" s="66"/>
      <c r="AW23" s="66"/>
      <c r="AX23" s="61"/>
      <c r="AY23" s="68"/>
      <c r="AZ23" s="70"/>
      <c r="BA23" s="66"/>
      <c r="BB23" s="66"/>
      <c r="BC23" s="66"/>
      <c r="BD23" s="61"/>
      <c r="BE23" s="67"/>
    </row>
    <row r="24" spans="1:57" ht="13.5" thickBot="1">
      <c r="A24" s="313">
        <f t="shared" si="9"/>
        <v>13</v>
      </c>
      <c r="B24" s="312" t="s">
        <v>45</v>
      </c>
      <c r="C24" s="93">
        <f t="shared" si="6"/>
        <v>1</v>
      </c>
      <c r="D24" s="114">
        <f t="shared" si="5"/>
        <v>5</v>
      </c>
      <c r="E24" s="42">
        <f t="shared" si="7"/>
        <v>30</v>
      </c>
      <c r="F24" s="41">
        <f t="shared" si="8"/>
        <v>15</v>
      </c>
      <c r="G24" s="95">
        <f t="shared" si="8"/>
        <v>15</v>
      </c>
      <c r="H24" s="95">
        <f t="shared" si="8"/>
        <v>0</v>
      </c>
      <c r="I24" s="96">
        <f t="shared" si="8"/>
        <v>0</v>
      </c>
      <c r="J24" s="101"/>
      <c r="K24" s="97"/>
      <c r="L24" s="97"/>
      <c r="M24" s="97"/>
      <c r="N24" s="94"/>
      <c r="O24" s="98"/>
      <c r="P24" s="97"/>
      <c r="Q24" s="97"/>
      <c r="R24" s="97"/>
      <c r="S24" s="97"/>
      <c r="T24" s="94"/>
      <c r="U24" s="99"/>
      <c r="V24" s="97"/>
      <c r="W24" s="119"/>
      <c r="X24" s="97"/>
      <c r="Y24" s="97"/>
      <c r="Z24" s="94"/>
      <c r="AA24" s="98"/>
      <c r="AB24" s="97"/>
      <c r="AC24" s="97"/>
      <c r="AD24" s="97"/>
      <c r="AE24" s="97"/>
      <c r="AF24" s="94"/>
      <c r="AG24" s="99"/>
      <c r="AH24" s="97">
        <v>1</v>
      </c>
      <c r="AI24" s="305">
        <v>1</v>
      </c>
      <c r="AJ24" s="97"/>
      <c r="AK24" s="97"/>
      <c r="AL24" s="94">
        <v>5</v>
      </c>
      <c r="AM24" s="98" t="s">
        <v>29</v>
      </c>
      <c r="AN24" s="97"/>
      <c r="AO24" s="97"/>
      <c r="AP24" s="97"/>
      <c r="AQ24" s="97"/>
      <c r="AR24" s="94"/>
      <c r="AS24" s="99"/>
      <c r="AT24" s="100"/>
      <c r="AU24" s="97"/>
      <c r="AV24" s="97"/>
      <c r="AW24" s="97"/>
      <c r="AX24" s="94"/>
      <c r="AY24" s="99"/>
      <c r="AZ24" s="101"/>
      <c r="BA24" s="97"/>
      <c r="BB24" s="97"/>
      <c r="BC24" s="97"/>
      <c r="BD24" s="94"/>
      <c r="BE24" s="98"/>
    </row>
    <row r="25" spans="1:57" ht="13.5" thickBot="1">
      <c r="B25" s="120"/>
      <c r="D25" s="122"/>
      <c r="J25" s="11"/>
      <c r="K25" s="11"/>
      <c r="L25" s="11"/>
      <c r="M25" s="11"/>
      <c r="N25" s="122"/>
      <c r="O25" s="11"/>
      <c r="P25" s="11"/>
      <c r="Q25" s="11"/>
      <c r="R25" s="11"/>
      <c r="S25" s="11"/>
      <c r="T25" s="122"/>
      <c r="U25" s="11"/>
      <c r="V25" s="11"/>
      <c r="W25" s="11"/>
      <c r="X25" s="11"/>
      <c r="Y25" s="11"/>
      <c r="Z25" s="123"/>
      <c r="AA25" s="11"/>
      <c r="AB25" s="11"/>
      <c r="AC25" s="11"/>
      <c r="AD25" s="11"/>
      <c r="AE25" s="11"/>
      <c r="AF25" s="123"/>
      <c r="AG25" s="11"/>
      <c r="AH25" s="11"/>
      <c r="AI25" s="11"/>
      <c r="AJ25" s="11"/>
      <c r="AK25" s="11"/>
      <c r="AL25" s="123"/>
      <c r="AM25" s="11"/>
      <c r="AN25" s="11"/>
      <c r="AO25" s="11"/>
      <c r="AP25" s="11"/>
      <c r="AQ25" s="11"/>
      <c r="AR25" s="123"/>
      <c r="AS25" s="11"/>
      <c r="AT25" s="11"/>
      <c r="AU25" s="11"/>
      <c r="AV25" s="11"/>
      <c r="AW25" s="11"/>
      <c r="AX25" s="123"/>
      <c r="AY25" s="11"/>
      <c r="AZ25" s="11"/>
      <c r="BA25" s="11"/>
      <c r="BB25" s="11"/>
      <c r="BC25" s="11"/>
      <c r="BD25" s="123"/>
      <c r="BE25" s="11"/>
    </row>
    <row r="26" spans="1:57" ht="13.5" thickBot="1">
      <c r="A26" s="52" t="s">
        <v>46</v>
      </c>
      <c r="B26" s="53" t="s">
        <v>47</v>
      </c>
      <c r="C26" s="54"/>
      <c r="D26" s="55">
        <f t="shared" ref="D26:D55" si="10">N26+T26+Z26+AF26+AL26+AR26+AX26+BD26</f>
        <v>150</v>
      </c>
      <c r="E26" s="56">
        <f>SUM(E27:E55)</f>
        <v>855</v>
      </c>
      <c r="F26" s="54"/>
      <c r="G26" s="54"/>
      <c r="H26" s="54"/>
      <c r="I26" s="54"/>
      <c r="J26" s="54"/>
      <c r="K26" s="54"/>
      <c r="L26" s="54"/>
      <c r="M26" s="54"/>
      <c r="N26" s="55">
        <f>SUM(N27:N55)</f>
        <v>14</v>
      </c>
      <c r="O26" s="54"/>
      <c r="P26" s="54"/>
      <c r="Q26" s="54"/>
      <c r="R26" s="54"/>
      <c r="S26" s="54"/>
      <c r="T26" s="311">
        <f>SUM(T27:T55)</f>
        <v>12</v>
      </c>
      <c r="U26" s="54"/>
      <c r="V26" s="54"/>
      <c r="W26" s="54"/>
      <c r="X26" s="54"/>
      <c r="Y26" s="54"/>
      <c r="Z26" s="311">
        <f>SUM(Z27:Z55)</f>
        <v>28</v>
      </c>
      <c r="AA26" s="54"/>
      <c r="AB26" s="54"/>
      <c r="AC26" s="54"/>
      <c r="AD26" s="54"/>
      <c r="AE26" s="54"/>
      <c r="AF26" s="311">
        <f>SUM(AF27:AF55)</f>
        <v>31</v>
      </c>
      <c r="AG26" s="54"/>
      <c r="AH26" s="54"/>
      <c r="AI26" s="54"/>
      <c r="AJ26" s="54"/>
      <c r="AK26" s="54"/>
      <c r="AL26" s="311">
        <f>SUM(AL27:AL55)</f>
        <v>3</v>
      </c>
      <c r="AM26" s="54"/>
      <c r="AN26" s="54"/>
      <c r="AO26" s="54"/>
      <c r="AP26" s="54"/>
      <c r="AQ26" s="54"/>
      <c r="AR26" s="311">
        <f>SUM(AR27:AR55)</f>
        <v>11</v>
      </c>
      <c r="AS26" s="54"/>
      <c r="AT26" s="54"/>
      <c r="AU26" s="54"/>
      <c r="AV26" s="54"/>
      <c r="AW26" s="54"/>
      <c r="AX26" s="311">
        <f>SUM(AX27:AX55)</f>
        <v>33</v>
      </c>
      <c r="AY26" s="54"/>
      <c r="AZ26" s="54"/>
      <c r="BA26" s="54"/>
      <c r="BB26" s="54"/>
      <c r="BC26" s="54"/>
      <c r="BD26" s="311">
        <f>SUM(BD27:BD55)</f>
        <v>18</v>
      </c>
      <c r="BE26" s="54"/>
    </row>
    <row r="27" spans="1:57">
      <c r="A27" s="112">
        <v>14</v>
      </c>
      <c r="B27" s="72" t="s">
        <v>43</v>
      </c>
      <c r="C27" s="89">
        <f>COUNTA(O27,U27,AA27,AG27,AM27,AS27,AY27,BE27)</f>
        <v>1</v>
      </c>
      <c r="D27" s="114">
        <f>N27+T27+Z27+AF27+AL27+AR27+AX27+BD27</f>
        <v>5</v>
      </c>
      <c r="E27" s="62">
        <f>SUM(J27:M27,P27:S27,V27:Y27,AB27:AE27,AH27:AK27,AN27:AQ27,AT27:AW27,AZ27:BC27)*15</f>
        <v>45</v>
      </c>
      <c r="F27" s="63">
        <f t="shared" ref="F27:I28" si="11">SUM(J27,P27,V27,AB27,AH27,AN27,AT27,AZ27)*15</f>
        <v>30</v>
      </c>
      <c r="G27" s="64">
        <f t="shared" si="11"/>
        <v>0</v>
      </c>
      <c r="H27" s="64">
        <f t="shared" si="11"/>
        <v>15</v>
      </c>
      <c r="I27" s="65">
        <f t="shared" si="11"/>
        <v>0</v>
      </c>
      <c r="J27" s="115"/>
      <c r="K27" s="66"/>
      <c r="L27" s="66"/>
      <c r="M27" s="66"/>
      <c r="N27" s="61"/>
      <c r="O27" s="67"/>
      <c r="P27" s="80">
        <v>2</v>
      </c>
      <c r="Q27" s="80"/>
      <c r="R27" s="80">
        <v>1</v>
      </c>
      <c r="S27" s="80"/>
      <c r="T27" s="61">
        <v>5</v>
      </c>
      <c r="U27" s="68" t="s">
        <v>29</v>
      </c>
      <c r="V27" s="66"/>
      <c r="W27" s="116"/>
      <c r="X27" s="66"/>
      <c r="Y27" s="66"/>
      <c r="Z27" s="61"/>
      <c r="AA27" s="67"/>
      <c r="AB27" s="66"/>
      <c r="AC27" s="66"/>
      <c r="AD27" s="66"/>
      <c r="AE27" s="66"/>
      <c r="AF27" s="61"/>
      <c r="AG27" s="68"/>
      <c r="AH27" s="80"/>
      <c r="AI27" s="80"/>
      <c r="AJ27" s="80"/>
      <c r="AK27" s="80"/>
      <c r="AL27" s="61"/>
      <c r="AM27" s="67"/>
      <c r="AN27" s="66"/>
      <c r="AO27" s="66"/>
      <c r="AP27" s="66"/>
      <c r="AQ27" s="66"/>
      <c r="AR27" s="61"/>
      <c r="AS27" s="68"/>
      <c r="AT27" s="69"/>
      <c r="AU27" s="66"/>
      <c r="AV27" s="66"/>
      <c r="AW27" s="66"/>
      <c r="AX27" s="61"/>
      <c r="AY27" s="68"/>
      <c r="AZ27" s="70"/>
      <c r="BA27" s="66"/>
      <c r="BB27" s="66"/>
      <c r="BC27" s="66"/>
      <c r="BD27" s="61"/>
      <c r="BE27" s="67"/>
    </row>
    <row r="28" spans="1:57">
      <c r="A28" s="112">
        <f>A27+1</f>
        <v>15</v>
      </c>
      <c r="B28" s="118" t="s">
        <v>44</v>
      </c>
      <c r="C28" s="60">
        <f>COUNTA(O28,U28,AA28,AG28,AM28,AS28,AY28,BE28)</f>
        <v>0</v>
      </c>
      <c r="D28" s="114">
        <f>N28+T28+Z28+AF28+AL28+AR28+AX28+BD28</f>
        <v>3</v>
      </c>
      <c r="E28" s="62">
        <f>SUM(J28:M28,P28:S28,V28:Y28,AB28:AE28,AH28:AK28,AN28:AQ28,AT28:AW28,AZ28:BC28)*15</f>
        <v>30</v>
      </c>
      <c r="F28" s="63">
        <f t="shared" si="11"/>
        <v>15</v>
      </c>
      <c r="G28" s="64">
        <f t="shared" si="11"/>
        <v>0</v>
      </c>
      <c r="H28" s="64">
        <f t="shared" si="11"/>
        <v>15</v>
      </c>
      <c r="I28" s="65">
        <f t="shared" si="11"/>
        <v>0</v>
      </c>
      <c r="J28" s="115"/>
      <c r="K28" s="66"/>
      <c r="L28" s="66"/>
      <c r="M28" s="66"/>
      <c r="N28" s="61"/>
      <c r="O28" s="67"/>
      <c r="P28" s="66"/>
      <c r="Q28" s="66"/>
      <c r="R28" s="66"/>
      <c r="S28" s="66"/>
      <c r="T28" s="61"/>
      <c r="U28" s="68"/>
      <c r="V28" s="66">
        <v>1</v>
      </c>
      <c r="W28" s="116"/>
      <c r="X28" s="66">
        <v>1</v>
      </c>
      <c r="Y28" s="66"/>
      <c r="Z28" s="61">
        <v>3</v>
      </c>
      <c r="AA28" s="67"/>
      <c r="AB28" s="66"/>
      <c r="AC28" s="116"/>
      <c r="AD28" s="66"/>
      <c r="AE28" s="66"/>
      <c r="AF28" s="61"/>
      <c r="AG28" s="68"/>
      <c r="AH28" s="80"/>
      <c r="AI28" s="80"/>
      <c r="AJ28" s="80"/>
      <c r="AK28" s="80"/>
      <c r="AL28" s="61"/>
      <c r="AM28" s="67"/>
      <c r="AN28" s="66"/>
      <c r="AO28" s="66"/>
      <c r="AP28" s="66"/>
      <c r="AQ28" s="66"/>
      <c r="AR28" s="61"/>
      <c r="AS28" s="68"/>
      <c r="AT28" s="69"/>
      <c r="AU28" s="66"/>
      <c r="AV28" s="66"/>
      <c r="AW28" s="66"/>
      <c r="AX28" s="61"/>
      <c r="AY28" s="68"/>
      <c r="AZ28" s="70"/>
      <c r="BA28" s="66"/>
      <c r="BB28" s="66"/>
      <c r="BC28" s="66"/>
      <c r="BD28" s="61"/>
      <c r="BE28" s="67"/>
    </row>
    <row r="29" spans="1:57">
      <c r="A29" s="313">
        <f t="shared" ref="A29:A55" si="12">A28+1</f>
        <v>16</v>
      </c>
      <c r="B29" s="148" t="s">
        <v>48</v>
      </c>
      <c r="C29" s="60">
        <f t="shared" ref="C29:C55" si="13">COUNTA(O29,U29,AA29,AG29,AM29,AS29,AY29,BE29)</f>
        <v>0</v>
      </c>
      <c r="D29" s="61">
        <f t="shared" si="10"/>
        <v>3</v>
      </c>
      <c r="E29" s="62">
        <f t="shared" ref="E29:E55" si="14">SUM(J29:M29,P29:S29,V29:Y29,AB29:AE29,AH29:AK29,AN29:AQ29,AT29:AW29,AZ29:BC29)*15</f>
        <v>30</v>
      </c>
      <c r="F29" s="63">
        <f t="shared" ref="F29:F55" si="15">SUM(J29,P29,V29,AB29,AH29,AN29,AT29,AZ29)*15</f>
        <v>15</v>
      </c>
      <c r="G29" s="64">
        <f t="shared" ref="G29:G55" si="16">SUM(K29,Q29,W29,AC29,AI29,AO29,AU29,BA29)*15</f>
        <v>0</v>
      </c>
      <c r="H29" s="64">
        <f t="shared" ref="H29:H55" si="17">SUM(L29,R29,X29,AD29,AJ29,AP29,AV29,BB29)*15</f>
        <v>15</v>
      </c>
      <c r="I29" s="65">
        <f t="shared" ref="I29:I55" si="18">SUM(M29,S29,Y29,AE29,AK29,AQ29,AW29,BC29)*15</f>
        <v>0</v>
      </c>
      <c r="J29" s="66">
        <v>1</v>
      </c>
      <c r="K29" s="66"/>
      <c r="L29" s="66">
        <v>1</v>
      </c>
      <c r="M29" s="66"/>
      <c r="N29" s="61">
        <v>3</v>
      </c>
      <c r="O29" s="67"/>
      <c r="P29" s="66"/>
      <c r="Q29" s="66"/>
      <c r="R29" s="66"/>
      <c r="S29" s="66"/>
      <c r="T29" s="61"/>
      <c r="U29" s="68"/>
      <c r="V29" s="66"/>
      <c r="W29" s="66"/>
      <c r="X29" s="66"/>
      <c r="Y29" s="66"/>
      <c r="Z29" s="61"/>
      <c r="AA29" s="67"/>
      <c r="AB29" s="66"/>
      <c r="AC29" s="66"/>
      <c r="AD29" s="80"/>
      <c r="AE29" s="149"/>
      <c r="AF29" s="150"/>
      <c r="AG29" s="68"/>
      <c r="AH29" s="130"/>
      <c r="AI29" s="66"/>
      <c r="AJ29" s="66"/>
      <c r="AK29" s="66"/>
      <c r="AL29" s="61"/>
      <c r="AM29" s="67"/>
      <c r="AN29" s="66"/>
      <c r="AO29" s="66"/>
      <c r="AP29" s="80"/>
      <c r="AQ29" s="66"/>
      <c r="AR29" s="61"/>
      <c r="AS29" s="68"/>
      <c r="AT29" s="125"/>
      <c r="AU29" s="149"/>
      <c r="AV29" s="66"/>
      <c r="AW29" s="66"/>
      <c r="AX29" s="61"/>
      <c r="AY29" s="68"/>
      <c r="AZ29" s="124"/>
      <c r="BA29" s="149"/>
      <c r="BB29" s="66"/>
      <c r="BC29" s="66"/>
      <c r="BD29" s="61"/>
      <c r="BE29" s="67"/>
    </row>
    <row r="30" spans="1:57">
      <c r="A30" s="313">
        <f t="shared" si="12"/>
        <v>17</v>
      </c>
      <c r="B30" s="310" t="s">
        <v>49</v>
      </c>
      <c r="C30" s="60">
        <f t="shared" si="13"/>
        <v>1</v>
      </c>
      <c r="D30" s="61">
        <f t="shared" si="10"/>
        <v>5</v>
      </c>
      <c r="E30" s="62">
        <f t="shared" si="14"/>
        <v>30</v>
      </c>
      <c r="F30" s="63">
        <f t="shared" si="15"/>
        <v>15</v>
      </c>
      <c r="G30" s="64">
        <f t="shared" si="16"/>
        <v>0</v>
      </c>
      <c r="H30" s="64">
        <f t="shared" si="17"/>
        <v>15</v>
      </c>
      <c r="I30" s="65">
        <f t="shared" si="18"/>
        <v>0</v>
      </c>
      <c r="J30" s="66"/>
      <c r="K30" s="66"/>
      <c r="L30" s="66"/>
      <c r="M30" s="66"/>
      <c r="N30" s="61"/>
      <c r="O30" s="67"/>
      <c r="P30" s="66"/>
      <c r="Q30" s="66"/>
      <c r="R30" s="66"/>
      <c r="S30" s="66"/>
      <c r="T30" s="61"/>
      <c r="U30" s="68"/>
      <c r="V30" s="296">
        <v>1</v>
      </c>
      <c r="W30" s="296"/>
      <c r="X30" s="296">
        <v>1</v>
      </c>
      <c r="Y30" s="296"/>
      <c r="Z30" s="294">
        <v>5</v>
      </c>
      <c r="AA30" s="295" t="s">
        <v>29</v>
      </c>
      <c r="AB30" s="66"/>
      <c r="AC30" s="66"/>
      <c r="AD30" s="80"/>
      <c r="AE30" s="149"/>
      <c r="AF30" s="150"/>
      <c r="AG30" s="68"/>
      <c r="AH30" s="130"/>
      <c r="AI30" s="66"/>
      <c r="AJ30" s="66"/>
      <c r="AK30" s="66"/>
      <c r="AL30" s="61"/>
      <c r="AM30" s="67"/>
      <c r="AN30" s="66"/>
      <c r="AO30" s="66"/>
      <c r="AP30" s="80"/>
      <c r="AQ30" s="66"/>
      <c r="AR30" s="61"/>
      <c r="AS30" s="68"/>
      <c r="AT30" s="125"/>
      <c r="AU30" s="149"/>
      <c r="AV30" s="66"/>
      <c r="AW30" s="66"/>
      <c r="AX30" s="61"/>
      <c r="AY30" s="68"/>
      <c r="AZ30" s="124"/>
      <c r="BA30" s="149"/>
      <c r="BB30" s="66"/>
      <c r="BC30" s="66"/>
      <c r="BD30" s="61"/>
      <c r="BE30" s="67"/>
    </row>
    <row r="31" spans="1:57">
      <c r="A31" s="313">
        <f t="shared" si="12"/>
        <v>18</v>
      </c>
      <c r="B31" s="310" t="s">
        <v>194</v>
      </c>
      <c r="C31" s="60">
        <f t="shared" si="13"/>
        <v>0</v>
      </c>
      <c r="D31" s="61">
        <f t="shared" si="10"/>
        <v>3</v>
      </c>
      <c r="E31" s="62">
        <f t="shared" si="14"/>
        <v>30</v>
      </c>
      <c r="F31" s="63">
        <f t="shared" si="15"/>
        <v>15</v>
      </c>
      <c r="G31" s="64">
        <f t="shared" si="16"/>
        <v>0</v>
      </c>
      <c r="H31" s="64">
        <f t="shared" si="17"/>
        <v>15</v>
      </c>
      <c r="I31" s="65">
        <f t="shared" si="18"/>
        <v>0</v>
      </c>
      <c r="J31" s="296">
        <v>1</v>
      </c>
      <c r="K31" s="296"/>
      <c r="L31" s="296">
        <v>1</v>
      </c>
      <c r="M31" s="296"/>
      <c r="N31" s="294">
        <v>3</v>
      </c>
      <c r="O31" s="293"/>
      <c r="P31" s="66"/>
      <c r="Q31" s="66"/>
      <c r="R31" s="66"/>
      <c r="S31" s="66"/>
      <c r="T31" s="61"/>
      <c r="U31" s="68"/>
      <c r="V31" s="66"/>
      <c r="W31" s="66"/>
      <c r="X31" s="66"/>
      <c r="Y31" s="66"/>
      <c r="Z31" s="61"/>
      <c r="AA31" s="67"/>
      <c r="AB31" s="66"/>
      <c r="AC31" s="66"/>
      <c r="AD31" s="80"/>
      <c r="AE31" s="149"/>
      <c r="AF31" s="150"/>
      <c r="AG31" s="68"/>
      <c r="AH31" s="130"/>
      <c r="AI31" s="66"/>
      <c r="AJ31" s="66"/>
      <c r="AK31" s="66"/>
      <c r="AL31" s="61"/>
      <c r="AM31" s="67"/>
      <c r="AN31" s="66"/>
      <c r="AO31" s="66"/>
      <c r="AP31" s="80"/>
      <c r="AQ31" s="66"/>
      <c r="AR31" s="61"/>
      <c r="AS31" s="68"/>
      <c r="AT31" s="125"/>
      <c r="AU31" s="149"/>
      <c r="AV31" s="66"/>
      <c r="AW31" s="66"/>
      <c r="AX31" s="61"/>
      <c r="AY31" s="68"/>
      <c r="AZ31" s="124"/>
      <c r="BA31" s="149"/>
      <c r="BB31" s="66"/>
      <c r="BC31" s="66"/>
      <c r="BD31" s="61"/>
      <c r="BE31" s="67"/>
    </row>
    <row r="32" spans="1:57" s="269" customFormat="1">
      <c r="A32" s="313">
        <f t="shared" si="12"/>
        <v>19</v>
      </c>
      <c r="B32" s="310" t="s">
        <v>193</v>
      </c>
      <c r="C32" s="291">
        <f t="shared" ref="C32" si="19">COUNTA(O32,U32,AA32,AG32,AM32,AS32,AY32,BE32)</f>
        <v>1</v>
      </c>
      <c r="D32" s="294">
        <f t="shared" ref="D32" si="20">N32+T32+Z32+AF32+AL32+AR32+AX32+BD32</f>
        <v>4</v>
      </c>
      <c r="E32" s="290">
        <f t="shared" ref="E32" si="21">SUM(J32:M32,P32:S32,V32:Y32,AB32:AE32,AH32:AK32,AN32:AQ32,AT32:AW32,AZ32:BC32)*15</f>
        <v>30</v>
      </c>
      <c r="F32" s="289">
        <f t="shared" ref="F32" si="22">SUM(J32,P32,V32,AB32,AH32,AN32,AT32,AZ32)*15</f>
        <v>15</v>
      </c>
      <c r="G32" s="288">
        <f t="shared" ref="G32" si="23">SUM(K32,Q32,W32,AC32,AI32,AO32,AU32,BA32)*15</f>
        <v>0</v>
      </c>
      <c r="H32" s="288">
        <f t="shared" ref="H32" si="24">SUM(L32,R32,X32,AD32,AJ32,AP32,AV32,BB32)*15</f>
        <v>15</v>
      </c>
      <c r="I32" s="287">
        <f t="shared" ref="I32" si="25">SUM(M32,S32,Y32,AE32,AK32,AQ32,AW32,BC32)*15</f>
        <v>0</v>
      </c>
      <c r="J32" s="296"/>
      <c r="K32" s="296"/>
      <c r="L32" s="296"/>
      <c r="M32" s="296"/>
      <c r="N32" s="294"/>
      <c r="O32" s="295"/>
      <c r="P32" s="296">
        <v>1</v>
      </c>
      <c r="Q32" s="296"/>
      <c r="R32" s="296">
        <v>1</v>
      </c>
      <c r="S32" s="296"/>
      <c r="T32" s="304">
        <v>4</v>
      </c>
      <c r="U32" s="293" t="s">
        <v>29</v>
      </c>
      <c r="V32" s="296"/>
      <c r="W32" s="296"/>
      <c r="X32" s="296"/>
      <c r="Y32" s="296"/>
      <c r="Z32" s="294"/>
      <c r="AA32" s="295"/>
      <c r="AB32" s="296"/>
      <c r="AC32" s="296"/>
      <c r="AD32" s="292"/>
      <c r="AE32" s="297"/>
      <c r="AF32" s="300"/>
      <c r="AG32" s="293"/>
      <c r="AH32" s="298"/>
      <c r="AI32" s="296"/>
      <c r="AJ32" s="296"/>
      <c r="AK32" s="296"/>
      <c r="AL32" s="294"/>
      <c r="AM32" s="295"/>
      <c r="AN32" s="296"/>
      <c r="AO32" s="296"/>
      <c r="AP32" s="292"/>
      <c r="AQ32" s="296"/>
      <c r="AR32" s="294"/>
      <c r="AS32" s="293"/>
      <c r="AT32" s="299"/>
      <c r="AU32" s="297"/>
      <c r="AV32" s="296"/>
      <c r="AW32" s="296"/>
      <c r="AX32" s="294"/>
      <c r="AY32" s="293"/>
      <c r="AZ32" s="301"/>
      <c r="BA32" s="297"/>
      <c r="BB32" s="296"/>
      <c r="BC32" s="296"/>
      <c r="BD32" s="294"/>
      <c r="BE32" s="295"/>
    </row>
    <row r="33" spans="1:57">
      <c r="A33" s="313">
        <f t="shared" si="12"/>
        <v>20</v>
      </c>
      <c r="B33" s="310" t="s">
        <v>50</v>
      </c>
      <c r="C33" s="60">
        <f t="shared" si="13"/>
        <v>1</v>
      </c>
      <c r="D33" s="61">
        <f t="shared" si="10"/>
        <v>5</v>
      </c>
      <c r="E33" s="62">
        <f t="shared" si="14"/>
        <v>30</v>
      </c>
      <c r="F33" s="63">
        <f t="shared" si="15"/>
        <v>15</v>
      </c>
      <c r="G33" s="64">
        <f t="shared" si="16"/>
        <v>0</v>
      </c>
      <c r="H33" s="64">
        <f t="shared" si="17"/>
        <v>15</v>
      </c>
      <c r="I33" s="65">
        <f t="shared" si="18"/>
        <v>0</v>
      </c>
      <c r="J33" s="66"/>
      <c r="K33" s="66"/>
      <c r="L33" s="66"/>
      <c r="M33" s="66"/>
      <c r="N33" s="61"/>
      <c r="O33" s="67"/>
      <c r="P33" s="66"/>
      <c r="Q33" s="66"/>
      <c r="R33" s="66"/>
      <c r="S33" s="66"/>
      <c r="T33" s="61"/>
      <c r="U33" s="68"/>
      <c r="V33" s="66">
        <v>1</v>
      </c>
      <c r="W33" s="66"/>
      <c r="X33" s="66">
        <v>1</v>
      </c>
      <c r="Y33" s="66"/>
      <c r="Z33" s="61">
        <v>5</v>
      </c>
      <c r="AA33" s="67" t="s">
        <v>29</v>
      </c>
      <c r="AB33" s="66"/>
      <c r="AC33" s="66"/>
      <c r="AD33" s="80"/>
      <c r="AE33" s="149"/>
      <c r="AF33" s="150"/>
      <c r="AG33" s="68"/>
      <c r="AH33" s="130"/>
      <c r="AI33" s="66"/>
      <c r="AJ33" s="66"/>
      <c r="AK33" s="66"/>
      <c r="AL33" s="61"/>
      <c r="AM33" s="67"/>
      <c r="AN33" s="66"/>
      <c r="AO33" s="66"/>
      <c r="AP33" s="80"/>
      <c r="AQ33" s="66"/>
      <c r="AR33" s="61"/>
      <c r="AS33" s="68"/>
      <c r="AT33" s="125"/>
      <c r="AU33" s="149"/>
      <c r="AV33" s="66"/>
      <c r="AW33" s="66"/>
      <c r="AX33" s="61"/>
      <c r="AY33" s="68"/>
      <c r="AZ33" s="124"/>
      <c r="BA33" s="149"/>
      <c r="BB33" s="66"/>
      <c r="BC33" s="66"/>
      <c r="BD33" s="61"/>
      <c r="BE33" s="67"/>
    </row>
    <row r="34" spans="1:57">
      <c r="A34" s="313">
        <f t="shared" si="12"/>
        <v>21</v>
      </c>
      <c r="B34" s="310" t="s">
        <v>51</v>
      </c>
      <c r="C34" s="60">
        <f t="shared" si="13"/>
        <v>1</v>
      </c>
      <c r="D34" s="61">
        <f t="shared" si="10"/>
        <v>4</v>
      </c>
      <c r="E34" s="62">
        <f t="shared" si="14"/>
        <v>30</v>
      </c>
      <c r="F34" s="63">
        <f t="shared" si="15"/>
        <v>15</v>
      </c>
      <c r="G34" s="64">
        <f t="shared" si="16"/>
        <v>0</v>
      </c>
      <c r="H34" s="64">
        <f t="shared" si="17"/>
        <v>15</v>
      </c>
      <c r="I34" s="65">
        <f t="shared" si="18"/>
        <v>0</v>
      </c>
      <c r="J34" s="66"/>
      <c r="K34" s="66"/>
      <c r="L34" s="66"/>
      <c r="M34" s="66"/>
      <c r="N34" s="61"/>
      <c r="O34" s="67"/>
      <c r="P34" s="66"/>
      <c r="Q34" s="66"/>
      <c r="R34" s="66"/>
      <c r="S34" s="66"/>
      <c r="T34" s="61"/>
      <c r="U34" s="68"/>
      <c r="V34" s="66"/>
      <c r="W34" s="66"/>
      <c r="X34" s="66"/>
      <c r="Y34" s="66"/>
      <c r="Z34" s="61"/>
      <c r="AA34" s="67"/>
      <c r="AB34" s="66">
        <v>1</v>
      </c>
      <c r="AC34" s="66"/>
      <c r="AD34" s="80">
        <v>1</v>
      </c>
      <c r="AE34" s="149"/>
      <c r="AF34" s="150">
        <v>4</v>
      </c>
      <c r="AG34" s="68" t="s">
        <v>29</v>
      </c>
      <c r="AH34" s="130"/>
      <c r="AI34" s="66"/>
      <c r="AJ34" s="66"/>
      <c r="AK34" s="66"/>
      <c r="AL34" s="61"/>
      <c r="AM34" s="67"/>
      <c r="AN34" s="66"/>
      <c r="AO34" s="66"/>
      <c r="AP34" s="80"/>
      <c r="AQ34" s="66"/>
      <c r="AR34" s="61"/>
      <c r="AS34" s="68"/>
      <c r="AT34" s="125"/>
      <c r="AU34" s="149"/>
      <c r="AV34" s="66"/>
      <c r="AW34" s="66"/>
      <c r="AX34" s="61"/>
      <c r="AY34" s="68"/>
      <c r="AZ34" s="124"/>
      <c r="BA34" s="149"/>
      <c r="BB34" s="66"/>
      <c r="BC34" s="66"/>
      <c r="BD34" s="61"/>
      <c r="BE34" s="67"/>
    </row>
    <row r="35" spans="1:57">
      <c r="A35" s="313">
        <f t="shared" si="12"/>
        <v>22</v>
      </c>
      <c r="B35" s="310" t="s">
        <v>52</v>
      </c>
      <c r="C35" s="60">
        <f t="shared" si="13"/>
        <v>1</v>
      </c>
      <c r="D35" s="61">
        <f t="shared" si="10"/>
        <v>4</v>
      </c>
      <c r="E35" s="62">
        <f t="shared" si="14"/>
        <v>45</v>
      </c>
      <c r="F35" s="63">
        <f t="shared" si="15"/>
        <v>15</v>
      </c>
      <c r="G35" s="64">
        <f t="shared" si="16"/>
        <v>0</v>
      </c>
      <c r="H35" s="64">
        <f t="shared" si="17"/>
        <v>30</v>
      </c>
      <c r="I35" s="65">
        <f t="shared" si="18"/>
        <v>0</v>
      </c>
      <c r="J35" s="66"/>
      <c r="K35" s="66"/>
      <c r="L35" s="66"/>
      <c r="M35" s="66"/>
      <c r="N35" s="61"/>
      <c r="O35" s="67"/>
      <c r="P35" s="66"/>
      <c r="Q35" s="66"/>
      <c r="R35" s="66"/>
      <c r="S35" s="66"/>
      <c r="T35" s="61"/>
      <c r="U35" s="68"/>
      <c r="V35" s="66"/>
      <c r="W35" s="66"/>
      <c r="X35" s="66"/>
      <c r="Y35" s="66"/>
      <c r="Z35" s="61"/>
      <c r="AA35" s="67"/>
      <c r="AB35" s="66">
        <v>1</v>
      </c>
      <c r="AC35" s="66"/>
      <c r="AD35" s="302">
        <v>2</v>
      </c>
      <c r="AE35" s="149"/>
      <c r="AF35" s="150">
        <v>4</v>
      </c>
      <c r="AG35" s="68" t="s">
        <v>29</v>
      </c>
      <c r="AH35" s="130"/>
      <c r="AI35" s="66"/>
      <c r="AJ35" s="66"/>
      <c r="AK35" s="66"/>
      <c r="AL35" s="61"/>
      <c r="AM35" s="67"/>
      <c r="AN35" s="66"/>
      <c r="AO35" s="66"/>
      <c r="AP35" s="80"/>
      <c r="AQ35" s="66"/>
      <c r="AR35" s="61"/>
      <c r="AS35" s="68"/>
      <c r="AT35" s="125"/>
      <c r="AU35" s="149"/>
      <c r="AV35" s="66"/>
      <c r="AW35" s="66"/>
      <c r="AX35" s="61"/>
      <c r="AY35" s="68"/>
      <c r="AZ35" s="124"/>
      <c r="BA35" s="149"/>
      <c r="BB35" s="66"/>
      <c r="BC35" s="66"/>
      <c r="BD35" s="61"/>
      <c r="BE35" s="67"/>
    </row>
    <row r="36" spans="1:57">
      <c r="A36" s="313">
        <f t="shared" si="12"/>
        <v>23</v>
      </c>
      <c r="B36" s="310" t="s">
        <v>53</v>
      </c>
      <c r="C36" s="60">
        <f t="shared" si="13"/>
        <v>0</v>
      </c>
      <c r="D36" s="61">
        <f t="shared" si="10"/>
        <v>3</v>
      </c>
      <c r="E36" s="62">
        <f t="shared" si="14"/>
        <v>30</v>
      </c>
      <c r="F36" s="63">
        <f t="shared" si="15"/>
        <v>15</v>
      </c>
      <c r="G36" s="64">
        <f t="shared" si="16"/>
        <v>0</v>
      </c>
      <c r="H36" s="64">
        <f t="shared" si="17"/>
        <v>15</v>
      </c>
      <c r="I36" s="65">
        <f t="shared" si="18"/>
        <v>0</v>
      </c>
      <c r="J36" s="66"/>
      <c r="K36" s="66"/>
      <c r="L36" s="66"/>
      <c r="M36" s="66"/>
      <c r="N36" s="61"/>
      <c r="O36" s="67"/>
      <c r="P36" s="66"/>
      <c r="Q36" s="66"/>
      <c r="R36" s="66"/>
      <c r="S36" s="66"/>
      <c r="T36" s="61"/>
      <c r="U36" s="68"/>
      <c r="V36" s="66"/>
      <c r="W36" s="66"/>
      <c r="X36" s="66"/>
      <c r="Y36" s="66"/>
      <c r="Z36" s="61"/>
      <c r="AA36" s="67"/>
      <c r="AB36" s="66"/>
      <c r="AC36" s="66"/>
      <c r="AD36" s="80"/>
      <c r="AE36" s="149"/>
      <c r="AF36" s="150"/>
      <c r="AG36" s="68"/>
      <c r="AH36" s="130">
        <v>1</v>
      </c>
      <c r="AI36" s="66"/>
      <c r="AJ36" s="66">
        <v>1</v>
      </c>
      <c r="AK36" s="66"/>
      <c r="AL36" s="61">
        <v>3</v>
      </c>
      <c r="AM36" s="67"/>
      <c r="AN36" s="66"/>
      <c r="AO36" s="66"/>
      <c r="AP36" s="80"/>
      <c r="AQ36" s="66"/>
      <c r="AR36" s="61"/>
      <c r="AS36" s="68"/>
      <c r="AT36" s="125"/>
      <c r="AU36" s="149"/>
      <c r="AV36" s="66"/>
      <c r="AW36" s="66"/>
      <c r="AX36" s="61"/>
      <c r="AY36" s="68"/>
      <c r="AZ36" s="124"/>
      <c r="BA36" s="149"/>
      <c r="BB36" s="66"/>
      <c r="BC36" s="66"/>
      <c r="BD36" s="61"/>
      <c r="BE36" s="67"/>
    </row>
    <row r="37" spans="1:57">
      <c r="A37" s="313">
        <f t="shared" si="12"/>
        <v>24</v>
      </c>
      <c r="B37" s="310" t="s">
        <v>54</v>
      </c>
      <c r="C37" s="60">
        <f t="shared" si="13"/>
        <v>0</v>
      </c>
      <c r="D37" s="61">
        <f t="shared" si="10"/>
        <v>4</v>
      </c>
      <c r="E37" s="62">
        <f t="shared" si="14"/>
        <v>45</v>
      </c>
      <c r="F37" s="63">
        <f t="shared" si="15"/>
        <v>15</v>
      </c>
      <c r="G37" s="64">
        <f t="shared" si="16"/>
        <v>0</v>
      </c>
      <c r="H37" s="64">
        <f t="shared" si="17"/>
        <v>15</v>
      </c>
      <c r="I37" s="65">
        <f t="shared" si="18"/>
        <v>15</v>
      </c>
      <c r="J37" s="66"/>
      <c r="K37" s="66"/>
      <c r="L37" s="66"/>
      <c r="M37" s="66"/>
      <c r="N37" s="61"/>
      <c r="O37" s="67"/>
      <c r="P37" s="66"/>
      <c r="Q37" s="66"/>
      <c r="R37" s="66"/>
      <c r="S37" s="66"/>
      <c r="T37" s="61"/>
      <c r="U37" s="68"/>
      <c r="V37" s="66"/>
      <c r="W37" s="66"/>
      <c r="X37" s="66"/>
      <c r="Y37" s="66"/>
      <c r="Z37" s="61"/>
      <c r="AA37" s="67"/>
      <c r="AB37" s="66">
        <v>1</v>
      </c>
      <c r="AC37" s="66"/>
      <c r="AD37" s="80">
        <v>1</v>
      </c>
      <c r="AE37" s="149">
        <v>1</v>
      </c>
      <c r="AF37" s="150">
        <v>4</v>
      </c>
      <c r="AG37" s="68"/>
      <c r="AH37" s="130"/>
      <c r="AI37" s="66"/>
      <c r="AJ37" s="66"/>
      <c r="AK37" s="66"/>
      <c r="AL37" s="61"/>
      <c r="AM37" s="67"/>
      <c r="AN37" s="66"/>
      <c r="AO37" s="66"/>
      <c r="AP37" s="80"/>
      <c r="AQ37" s="66"/>
      <c r="AR37" s="61"/>
      <c r="AS37" s="68"/>
      <c r="AT37" s="125"/>
      <c r="AU37" s="149"/>
      <c r="AV37" s="66"/>
      <c r="AW37" s="66"/>
      <c r="AX37" s="61"/>
      <c r="AY37" s="68"/>
      <c r="AZ37" s="124"/>
      <c r="BA37" s="149"/>
      <c r="BB37" s="66"/>
      <c r="BC37" s="66"/>
      <c r="BD37" s="61"/>
      <c r="BE37" s="67"/>
    </row>
    <row r="38" spans="1:57">
      <c r="A38" s="313">
        <f t="shared" si="12"/>
        <v>25</v>
      </c>
      <c r="B38" s="310" t="s">
        <v>55</v>
      </c>
      <c r="C38" s="60">
        <f t="shared" si="13"/>
        <v>0</v>
      </c>
      <c r="D38" s="61">
        <f t="shared" si="10"/>
        <v>3</v>
      </c>
      <c r="E38" s="62">
        <f t="shared" si="14"/>
        <v>45</v>
      </c>
      <c r="F38" s="63">
        <f t="shared" si="15"/>
        <v>15</v>
      </c>
      <c r="G38" s="64">
        <f t="shared" si="16"/>
        <v>0</v>
      </c>
      <c r="H38" s="64">
        <f t="shared" si="17"/>
        <v>15</v>
      </c>
      <c r="I38" s="65">
        <f t="shared" si="18"/>
        <v>15</v>
      </c>
      <c r="J38" s="66"/>
      <c r="K38" s="66"/>
      <c r="L38" s="66"/>
      <c r="M38" s="66"/>
      <c r="N38" s="61"/>
      <c r="O38" s="67"/>
      <c r="P38" s="66"/>
      <c r="Q38" s="66"/>
      <c r="R38" s="66"/>
      <c r="S38" s="66"/>
      <c r="T38" s="61"/>
      <c r="U38" s="68"/>
      <c r="V38" s="66"/>
      <c r="W38" s="66"/>
      <c r="X38" s="66"/>
      <c r="Y38" s="66"/>
      <c r="Z38" s="61"/>
      <c r="AA38" s="67"/>
      <c r="AB38" s="66"/>
      <c r="AC38" s="66"/>
      <c r="AD38" s="80"/>
      <c r="AE38" s="149"/>
      <c r="AF38" s="150"/>
      <c r="AG38" s="68"/>
      <c r="AH38" s="130"/>
      <c r="AI38" s="66"/>
      <c r="AJ38" s="66"/>
      <c r="AK38" s="66"/>
      <c r="AL38" s="61"/>
      <c r="AM38" s="67"/>
      <c r="AN38" s="66">
        <v>1</v>
      </c>
      <c r="AO38" s="66"/>
      <c r="AP38" s="80">
        <v>1</v>
      </c>
      <c r="AQ38" s="66">
        <v>1</v>
      </c>
      <c r="AR38" s="61">
        <v>3</v>
      </c>
      <c r="AS38" s="68"/>
      <c r="AT38" s="125"/>
      <c r="AU38" s="149"/>
      <c r="AV38" s="66"/>
      <c r="AW38" s="66"/>
      <c r="AX38" s="61"/>
      <c r="AY38" s="68"/>
      <c r="AZ38" s="124"/>
      <c r="BA38" s="149"/>
      <c r="BB38" s="66"/>
      <c r="BC38" s="66"/>
      <c r="BD38" s="61"/>
      <c r="BE38" s="67"/>
    </row>
    <row r="39" spans="1:57">
      <c r="A39" s="313">
        <f t="shared" si="12"/>
        <v>26</v>
      </c>
      <c r="B39" s="310" t="s">
        <v>56</v>
      </c>
      <c r="C39" s="60">
        <f t="shared" si="13"/>
        <v>0</v>
      </c>
      <c r="D39" s="61">
        <f t="shared" si="10"/>
        <v>3</v>
      </c>
      <c r="E39" s="62">
        <f t="shared" si="14"/>
        <v>30</v>
      </c>
      <c r="F39" s="63">
        <f t="shared" si="15"/>
        <v>15</v>
      </c>
      <c r="G39" s="64">
        <f t="shared" si="16"/>
        <v>0</v>
      </c>
      <c r="H39" s="64">
        <f t="shared" si="17"/>
        <v>15</v>
      </c>
      <c r="I39" s="65">
        <f t="shared" si="18"/>
        <v>0</v>
      </c>
      <c r="J39" s="66">
        <v>1</v>
      </c>
      <c r="K39" s="66"/>
      <c r="L39" s="66">
        <v>1</v>
      </c>
      <c r="M39" s="66"/>
      <c r="N39" s="61">
        <v>3</v>
      </c>
      <c r="O39" s="67"/>
      <c r="P39" s="66"/>
      <c r="Q39" s="66"/>
      <c r="R39" s="66"/>
      <c r="S39" s="66"/>
      <c r="T39" s="61"/>
      <c r="U39" s="68"/>
      <c r="V39" s="66"/>
      <c r="W39" s="66"/>
      <c r="X39" s="66"/>
      <c r="Y39" s="66"/>
      <c r="Z39" s="61"/>
      <c r="AA39" s="67"/>
      <c r="AB39" s="66"/>
      <c r="AC39" s="66"/>
      <c r="AD39" s="80"/>
      <c r="AE39" s="149"/>
      <c r="AF39" s="150"/>
      <c r="AG39" s="68"/>
      <c r="AH39" s="130"/>
      <c r="AI39" s="66"/>
      <c r="AJ39" s="66"/>
      <c r="AK39" s="66"/>
      <c r="AL39" s="61"/>
      <c r="AM39" s="67"/>
      <c r="AN39" s="66"/>
      <c r="AO39" s="66"/>
      <c r="AP39" s="80"/>
      <c r="AQ39" s="66"/>
      <c r="AR39" s="61"/>
      <c r="AS39" s="68"/>
      <c r="AT39" s="125"/>
      <c r="AU39" s="149"/>
      <c r="AV39" s="66"/>
      <c r="AW39" s="66"/>
      <c r="AX39" s="61"/>
      <c r="AY39" s="68"/>
      <c r="AZ39" s="124"/>
      <c r="BA39" s="149"/>
      <c r="BB39" s="66"/>
      <c r="BC39" s="66"/>
      <c r="BD39" s="61"/>
      <c r="BE39" s="67"/>
    </row>
    <row r="40" spans="1:57">
      <c r="A40" s="313">
        <f t="shared" si="12"/>
        <v>27</v>
      </c>
      <c r="B40" s="310" t="s">
        <v>57</v>
      </c>
      <c r="C40" s="60">
        <f t="shared" si="13"/>
        <v>0</v>
      </c>
      <c r="D40" s="61">
        <f t="shared" si="10"/>
        <v>3</v>
      </c>
      <c r="E40" s="62">
        <f t="shared" si="14"/>
        <v>30</v>
      </c>
      <c r="F40" s="63">
        <f t="shared" si="15"/>
        <v>0</v>
      </c>
      <c r="G40" s="64">
        <f t="shared" si="16"/>
        <v>0</v>
      </c>
      <c r="H40" s="64">
        <f t="shared" si="17"/>
        <v>15</v>
      </c>
      <c r="I40" s="65">
        <f t="shared" si="18"/>
        <v>15</v>
      </c>
      <c r="J40" s="66"/>
      <c r="K40" s="66"/>
      <c r="L40" s="66"/>
      <c r="M40" s="66"/>
      <c r="N40" s="61"/>
      <c r="O40" s="67"/>
      <c r="P40" s="66"/>
      <c r="Q40" s="66"/>
      <c r="R40" s="285">
        <v>1</v>
      </c>
      <c r="S40" s="285">
        <v>1</v>
      </c>
      <c r="T40" s="61">
        <v>3</v>
      </c>
      <c r="U40" s="68"/>
      <c r="V40" s="66"/>
      <c r="W40" s="66"/>
      <c r="X40" s="66"/>
      <c r="Y40" s="66"/>
      <c r="Z40" s="61"/>
      <c r="AA40" s="67"/>
      <c r="AB40" s="66"/>
      <c r="AC40" s="66"/>
      <c r="AD40" s="80"/>
      <c r="AE40" s="149"/>
      <c r="AF40" s="150"/>
      <c r="AG40" s="68"/>
      <c r="AH40" s="130"/>
      <c r="AI40" s="66"/>
      <c r="AJ40" s="66"/>
      <c r="AK40" s="66"/>
      <c r="AL40" s="61"/>
      <c r="AM40" s="67"/>
      <c r="AN40" s="66"/>
      <c r="AO40" s="66"/>
      <c r="AP40" s="80"/>
      <c r="AQ40" s="66"/>
      <c r="AR40" s="61"/>
      <c r="AS40" s="68"/>
      <c r="AT40" s="125"/>
      <c r="AU40" s="149"/>
      <c r="AV40" s="66"/>
      <c r="AW40" s="66"/>
      <c r="AX40" s="61"/>
      <c r="AY40" s="68"/>
      <c r="AZ40" s="124"/>
      <c r="BA40" s="149"/>
      <c r="BB40" s="66"/>
      <c r="BC40" s="66"/>
      <c r="BD40" s="61"/>
      <c r="BE40" s="67"/>
    </row>
    <row r="41" spans="1:57">
      <c r="A41" s="313">
        <f t="shared" si="12"/>
        <v>28</v>
      </c>
      <c r="B41" s="310" t="s">
        <v>59</v>
      </c>
      <c r="C41" s="60">
        <f t="shared" si="13"/>
        <v>1</v>
      </c>
      <c r="D41" s="61">
        <f t="shared" si="10"/>
        <v>5</v>
      </c>
      <c r="E41" s="62">
        <f t="shared" si="14"/>
        <v>45</v>
      </c>
      <c r="F41" s="63">
        <f t="shared" si="15"/>
        <v>15</v>
      </c>
      <c r="G41" s="64">
        <f t="shared" si="16"/>
        <v>0</v>
      </c>
      <c r="H41" s="64">
        <f t="shared" si="17"/>
        <v>30</v>
      </c>
      <c r="I41" s="65">
        <f t="shared" si="18"/>
        <v>0</v>
      </c>
      <c r="J41" s="66">
        <v>1</v>
      </c>
      <c r="K41" s="66"/>
      <c r="L41" s="66">
        <v>2</v>
      </c>
      <c r="M41" s="66"/>
      <c r="N41" s="61">
        <v>5</v>
      </c>
      <c r="O41" s="67" t="s">
        <v>29</v>
      </c>
      <c r="P41" s="66"/>
      <c r="Q41" s="66"/>
      <c r="R41" s="66"/>
      <c r="S41" s="66"/>
      <c r="T41" s="61"/>
      <c r="U41" s="68"/>
      <c r="V41" s="66"/>
      <c r="W41" s="66"/>
      <c r="X41" s="66"/>
      <c r="Y41" s="66"/>
      <c r="Z41" s="61"/>
      <c r="AA41" s="67"/>
      <c r="AB41" s="66"/>
      <c r="AC41" s="66"/>
      <c r="AD41" s="80"/>
      <c r="AE41" s="149"/>
      <c r="AF41" s="150"/>
      <c r="AG41" s="68"/>
      <c r="AH41" s="130"/>
      <c r="AI41" s="66"/>
      <c r="AJ41" s="66"/>
      <c r="AK41" s="66"/>
      <c r="AL41" s="61"/>
      <c r="AM41" s="67"/>
      <c r="AN41" s="66"/>
      <c r="AO41" s="66"/>
      <c r="AP41" s="80"/>
      <c r="AQ41" s="66"/>
      <c r="AR41" s="61"/>
      <c r="AS41" s="68"/>
      <c r="AT41" s="125"/>
      <c r="AU41" s="149"/>
      <c r="AV41" s="66"/>
      <c r="AW41" s="66"/>
      <c r="AX41" s="61"/>
      <c r="AY41" s="68"/>
      <c r="AZ41" s="124"/>
      <c r="BA41" s="149"/>
      <c r="BB41" s="66"/>
      <c r="BC41" s="66"/>
      <c r="BD41" s="61"/>
      <c r="BE41" s="67"/>
    </row>
    <row r="42" spans="1:57">
      <c r="A42" s="313">
        <f t="shared" si="12"/>
        <v>29</v>
      </c>
      <c r="B42" s="310" t="s">
        <v>60</v>
      </c>
      <c r="C42" s="60">
        <f t="shared" si="13"/>
        <v>0</v>
      </c>
      <c r="D42" s="61">
        <f t="shared" si="10"/>
        <v>2</v>
      </c>
      <c r="E42" s="62">
        <f t="shared" si="14"/>
        <v>15</v>
      </c>
      <c r="F42" s="63">
        <f t="shared" si="15"/>
        <v>0</v>
      </c>
      <c r="G42" s="64">
        <f t="shared" si="16"/>
        <v>0</v>
      </c>
      <c r="H42" s="64">
        <f t="shared" si="17"/>
        <v>15</v>
      </c>
      <c r="I42" s="65">
        <f t="shared" si="18"/>
        <v>0</v>
      </c>
      <c r="J42" s="66"/>
      <c r="K42" s="66"/>
      <c r="L42" s="66"/>
      <c r="M42" s="66"/>
      <c r="N42" s="61"/>
      <c r="O42" s="67"/>
      <c r="P42" s="66"/>
      <c r="Q42" s="66"/>
      <c r="R42" s="66"/>
      <c r="S42" s="66"/>
      <c r="T42" s="61"/>
      <c r="U42" s="68"/>
      <c r="V42" s="66"/>
      <c r="W42" s="66"/>
      <c r="X42" s="66"/>
      <c r="Y42" s="66"/>
      <c r="Z42" s="61"/>
      <c r="AA42" s="67"/>
      <c r="AB42" s="66"/>
      <c r="AC42" s="66"/>
      <c r="AD42" s="296">
        <v>1</v>
      </c>
      <c r="AE42" s="296"/>
      <c r="AF42" s="294">
        <v>2</v>
      </c>
      <c r="AG42" s="68"/>
      <c r="AH42" s="130"/>
      <c r="AI42" s="66"/>
      <c r="AJ42" s="66"/>
      <c r="AK42" s="66"/>
      <c r="AL42" s="61"/>
      <c r="AM42" s="67"/>
      <c r="AN42" s="66"/>
      <c r="AO42" s="66"/>
      <c r="AP42" s="80"/>
      <c r="AQ42" s="66"/>
      <c r="AR42" s="61"/>
      <c r="AS42" s="68"/>
      <c r="AT42" s="125"/>
      <c r="AU42" s="149"/>
      <c r="AV42" s="66"/>
      <c r="AW42" s="66"/>
      <c r="AX42" s="61"/>
      <c r="AY42" s="68"/>
      <c r="AZ42" s="124"/>
      <c r="BA42" s="149"/>
      <c r="BB42" s="66"/>
      <c r="BC42" s="66"/>
      <c r="BD42" s="61"/>
      <c r="BE42" s="67"/>
    </row>
    <row r="43" spans="1:57">
      <c r="A43" s="313">
        <f t="shared" si="12"/>
        <v>30</v>
      </c>
      <c r="B43" s="310" t="s">
        <v>61</v>
      </c>
      <c r="C43" s="60">
        <f t="shared" si="13"/>
        <v>1</v>
      </c>
      <c r="D43" s="61">
        <f t="shared" si="10"/>
        <v>5</v>
      </c>
      <c r="E43" s="62">
        <f t="shared" si="14"/>
        <v>45</v>
      </c>
      <c r="F43" s="63">
        <f t="shared" si="15"/>
        <v>15</v>
      </c>
      <c r="G43" s="64">
        <f t="shared" si="16"/>
        <v>0</v>
      </c>
      <c r="H43" s="64">
        <f t="shared" si="17"/>
        <v>30</v>
      </c>
      <c r="I43" s="65">
        <f t="shared" si="18"/>
        <v>0</v>
      </c>
      <c r="J43" s="66"/>
      <c r="K43" s="66"/>
      <c r="L43" s="66"/>
      <c r="M43" s="66"/>
      <c r="N43" s="61"/>
      <c r="O43" s="67"/>
      <c r="P43" s="66"/>
      <c r="Q43" s="66"/>
      <c r="R43" s="66"/>
      <c r="S43" s="66"/>
      <c r="T43" s="61"/>
      <c r="U43" s="68"/>
      <c r="V43" s="66">
        <v>1</v>
      </c>
      <c r="W43" s="66"/>
      <c r="X43" s="66">
        <v>2</v>
      </c>
      <c r="Y43" s="66"/>
      <c r="Z43" s="61">
        <v>5</v>
      </c>
      <c r="AA43" s="67" t="s">
        <v>29</v>
      </c>
      <c r="AB43" s="66"/>
      <c r="AC43" s="66"/>
      <c r="AD43" s="80"/>
      <c r="AE43" s="149"/>
      <c r="AF43" s="150"/>
      <c r="AG43" s="68"/>
      <c r="AH43" s="130"/>
      <c r="AI43" s="66"/>
      <c r="AJ43" s="66"/>
      <c r="AK43" s="66"/>
      <c r="AL43" s="61"/>
      <c r="AM43" s="67"/>
      <c r="AN43" s="66"/>
      <c r="AO43" s="66"/>
      <c r="AP43" s="80"/>
      <c r="AQ43" s="66"/>
      <c r="AR43" s="61"/>
      <c r="AS43" s="68"/>
      <c r="AT43" s="125"/>
      <c r="AU43" s="149"/>
      <c r="AV43" s="66"/>
      <c r="AW43" s="66"/>
      <c r="AX43" s="61"/>
      <c r="AY43" s="68"/>
      <c r="AZ43" s="124"/>
      <c r="BA43" s="149"/>
      <c r="BB43" s="66"/>
      <c r="BC43" s="66"/>
      <c r="BD43" s="61"/>
      <c r="BE43" s="67"/>
    </row>
    <row r="44" spans="1:57">
      <c r="A44" s="313">
        <f t="shared" si="12"/>
        <v>31</v>
      </c>
      <c r="B44" s="310" t="s">
        <v>62</v>
      </c>
      <c r="C44" s="60">
        <f t="shared" si="13"/>
        <v>1</v>
      </c>
      <c r="D44" s="61">
        <f t="shared" si="10"/>
        <v>5</v>
      </c>
      <c r="E44" s="62">
        <f t="shared" si="14"/>
        <v>30</v>
      </c>
      <c r="F44" s="63">
        <f t="shared" si="15"/>
        <v>15</v>
      </c>
      <c r="G44" s="64">
        <f t="shared" si="16"/>
        <v>0</v>
      </c>
      <c r="H44" s="64">
        <f t="shared" si="17"/>
        <v>15</v>
      </c>
      <c r="I44" s="65">
        <f t="shared" si="18"/>
        <v>0</v>
      </c>
      <c r="J44" s="66"/>
      <c r="K44" s="66"/>
      <c r="L44" s="66"/>
      <c r="M44" s="66"/>
      <c r="N44" s="61"/>
      <c r="O44" s="67"/>
      <c r="P44" s="66"/>
      <c r="Q44" s="66"/>
      <c r="R44" s="66"/>
      <c r="S44" s="66"/>
      <c r="T44" s="61"/>
      <c r="U44" s="68"/>
      <c r="V44" s="66">
        <v>1</v>
      </c>
      <c r="W44" s="66"/>
      <c r="X44" s="66">
        <v>1</v>
      </c>
      <c r="Y44" s="66"/>
      <c r="Z44" s="61">
        <v>5</v>
      </c>
      <c r="AA44" s="67" t="s">
        <v>29</v>
      </c>
      <c r="AB44" s="66"/>
      <c r="AC44" s="66"/>
      <c r="AD44" s="80"/>
      <c r="AE44" s="149"/>
      <c r="AF44" s="150"/>
      <c r="AG44" s="68"/>
      <c r="AH44" s="130"/>
      <c r="AI44" s="66"/>
      <c r="AJ44" s="66"/>
      <c r="AK44" s="66"/>
      <c r="AL44" s="61"/>
      <c r="AM44" s="67"/>
      <c r="AN44" s="66"/>
      <c r="AO44" s="66"/>
      <c r="AP44" s="80"/>
      <c r="AQ44" s="66"/>
      <c r="AR44" s="61"/>
      <c r="AS44" s="68"/>
      <c r="AT44" s="125"/>
      <c r="AU44" s="149"/>
      <c r="AV44" s="66"/>
      <c r="AW44" s="66"/>
      <c r="AX44" s="61"/>
      <c r="AY44" s="68"/>
      <c r="AZ44" s="124"/>
      <c r="BA44" s="149"/>
      <c r="BB44" s="66"/>
      <c r="BC44" s="66"/>
      <c r="BD44" s="61"/>
      <c r="BE44" s="67"/>
    </row>
    <row r="45" spans="1:57">
      <c r="A45" s="313">
        <f t="shared" si="12"/>
        <v>32</v>
      </c>
      <c r="B45" s="310" t="s">
        <v>63</v>
      </c>
      <c r="C45" s="60">
        <f t="shared" si="13"/>
        <v>0</v>
      </c>
      <c r="D45" s="61">
        <f t="shared" si="10"/>
        <v>4</v>
      </c>
      <c r="E45" s="62">
        <f t="shared" si="14"/>
        <v>30</v>
      </c>
      <c r="F45" s="63">
        <f t="shared" si="15"/>
        <v>15</v>
      </c>
      <c r="G45" s="64">
        <f t="shared" si="16"/>
        <v>0</v>
      </c>
      <c r="H45" s="64">
        <f t="shared" si="17"/>
        <v>15</v>
      </c>
      <c r="I45" s="65">
        <f t="shared" si="18"/>
        <v>0</v>
      </c>
      <c r="J45" s="66"/>
      <c r="K45" s="66"/>
      <c r="L45" s="66"/>
      <c r="M45" s="66"/>
      <c r="N45" s="61"/>
      <c r="O45" s="67"/>
      <c r="P45" s="66"/>
      <c r="Q45" s="66"/>
      <c r="R45" s="66"/>
      <c r="S45" s="66"/>
      <c r="T45" s="61"/>
      <c r="U45" s="68"/>
      <c r="V45" s="66"/>
      <c r="W45" s="66"/>
      <c r="X45" s="66"/>
      <c r="Y45" s="66"/>
      <c r="Z45" s="61"/>
      <c r="AA45" s="67"/>
      <c r="AB45" s="66">
        <v>1</v>
      </c>
      <c r="AC45" s="66"/>
      <c r="AD45" s="80">
        <v>1</v>
      </c>
      <c r="AE45" s="149"/>
      <c r="AF45" s="306">
        <v>4</v>
      </c>
      <c r="AG45" s="68"/>
      <c r="AH45" s="130"/>
      <c r="AI45" s="66"/>
      <c r="AJ45" s="66"/>
      <c r="AK45" s="66"/>
      <c r="AL45" s="61"/>
      <c r="AM45" s="67"/>
      <c r="AN45" s="66"/>
      <c r="AO45" s="66"/>
      <c r="AP45" s="80"/>
      <c r="AQ45" s="66"/>
      <c r="AR45" s="61"/>
      <c r="AS45" s="68"/>
      <c r="AT45" s="125"/>
      <c r="AU45" s="149"/>
      <c r="AV45" s="66"/>
      <c r="AW45" s="66"/>
      <c r="AX45" s="61"/>
      <c r="AY45" s="68"/>
      <c r="AZ45" s="124"/>
      <c r="BA45" s="149"/>
      <c r="BB45" s="66"/>
      <c r="BC45" s="66"/>
      <c r="BD45" s="61"/>
      <c r="BE45" s="67"/>
    </row>
    <row r="46" spans="1:57">
      <c r="A46" s="313">
        <f t="shared" si="12"/>
        <v>33</v>
      </c>
      <c r="B46" s="310" t="s">
        <v>64</v>
      </c>
      <c r="C46" s="60">
        <f t="shared" si="13"/>
        <v>1</v>
      </c>
      <c r="D46" s="61">
        <f t="shared" si="10"/>
        <v>5</v>
      </c>
      <c r="E46" s="62">
        <f t="shared" si="14"/>
        <v>30</v>
      </c>
      <c r="F46" s="63">
        <f t="shared" si="15"/>
        <v>15</v>
      </c>
      <c r="G46" s="64">
        <f t="shared" si="16"/>
        <v>0</v>
      </c>
      <c r="H46" s="64">
        <f t="shared" si="17"/>
        <v>15</v>
      </c>
      <c r="I46" s="65">
        <f t="shared" si="18"/>
        <v>0</v>
      </c>
      <c r="J46" s="66"/>
      <c r="K46" s="66"/>
      <c r="L46" s="66"/>
      <c r="M46" s="66"/>
      <c r="N46" s="61"/>
      <c r="O46" s="67"/>
      <c r="P46" s="66"/>
      <c r="Q46" s="66"/>
      <c r="R46" s="66"/>
      <c r="S46" s="66"/>
      <c r="T46" s="61"/>
      <c r="U46" s="68"/>
      <c r="V46" s="66">
        <v>1</v>
      </c>
      <c r="W46" s="66"/>
      <c r="X46" s="66">
        <v>1</v>
      </c>
      <c r="Y46" s="66"/>
      <c r="Z46" s="61">
        <v>5</v>
      </c>
      <c r="AA46" s="67" t="s">
        <v>29</v>
      </c>
      <c r="AB46" s="66"/>
      <c r="AC46" s="66"/>
      <c r="AD46" s="80"/>
      <c r="AE46" s="149"/>
      <c r="AF46" s="150"/>
      <c r="AG46" s="68"/>
      <c r="AH46" s="130"/>
      <c r="AI46" s="66"/>
      <c r="AJ46" s="66"/>
      <c r="AK46" s="66"/>
      <c r="AL46" s="61"/>
      <c r="AM46" s="67"/>
      <c r="AN46" s="66"/>
      <c r="AO46" s="66"/>
      <c r="AP46" s="80"/>
      <c r="AQ46" s="66"/>
      <c r="AR46" s="61"/>
      <c r="AS46" s="68"/>
      <c r="AT46" s="125"/>
      <c r="AU46" s="149"/>
      <c r="AV46" s="66"/>
      <c r="AW46" s="66"/>
      <c r="AX46" s="61"/>
      <c r="AY46" s="68"/>
      <c r="AZ46" s="124"/>
      <c r="BA46" s="149"/>
      <c r="BB46" s="66"/>
      <c r="BC46" s="66"/>
      <c r="BD46" s="61"/>
      <c r="BE46" s="67"/>
    </row>
    <row r="47" spans="1:57">
      <c r="A47" s="313">
        <f t="shared" si="12"/>
        <v>34</v>
      </c>
      <c r="B47" s="310" t="s">
        <v>65</v>
      </c>
      <c r="C47" s="60">
        <f t="shared" si="13"/>
        <v>1</v>
      </c>
      <c r="D47" s="61">
        <f t="shared" si="10"/>
        <v>5</v>
      </c>
      <c r="E47" s="62">
        <f t="shared" si="14"/>
        <v>45</v>
      </c>
      <c r="F47" s="63">
        <f t="shared" si="15"/>
        <v>15</v>
      </c>
      <c r="G47" s="64">
        <f t="shared" si="16"/>
        <v>0</v>
      </c>
      <c r="H47" s="64">
        <f t="shared" si="17"/>
        <v>15</v>
      </c>
      <c r="I47" s="65">
        <f t="shared" si="18"/>
        <v>15</v>
      </c>
      <c r="J47" s="66"/>
      <c r="K47" s="66"/>
      <c r="L47" s="66"/>
      <c r="M47" s="66"/>
      <c r="N47" s="61"/>
      <c r="O47" s="67"/>
      <c r="P47" s="66"/>
      <c r="Q47" s="66"/>
      <c r="R47" s="66"/>
      <c r="S47" s="66"/>
      <c r="T47" s="61"/>
      <c r="U47" s="68"/>
      <c r="V47" s="66"/>
      <c r="W47" s="66"/>
      <c r="X47" s="66"/>
      <c r="Y47" s="66"/>
      <c r="Z47" s="61"/>
      <c r="AA47" s="67"/>
      <c r="AB47" s="66">
        <v>1</v>
      </c>
      <c r="AC47" s="66"/>
      <c r="AD47" s="80">
        <v>1</v>
      </c>
      <c r="AE47" s="303">
        <v>1</v>
      </c>
      <c r="AF47" s="150">
        <v>5</v>
      </c>
      <c r="AG47" s="68" t="s">
        <v>29</v>
      </c>
      <c r="AH47" s="130"/>
      <c r="AI47" s="66"/>
      <c r="AJ47" s="66"/>
      <c r="AK47" s="66"/>
      <c r="AL47" s="61"/>
      <c r="AM47" s="67"/>
      <c r="AN47" s="66"/>
      <c r="AO47" s="66"/>
      <c r="AP47" s="80"/>
      <c r="AQ47" s="66"/>
      <c r="AR47" s="61"/>
      <c r="AS47" s="68"/>
      <c r="AT47" s="125"/>
      <c r="AU47" s="149"/>
      <c r="AV47" s="66"/>
      <c r="AW47" s="66"/>
      <c r="AX47" s="61"/>
      <c r="AY47" s="68"/>
      <c r="AZ47" s="124"/>
      <c r="BA47" s="149"/>
      <c r="BB47" s="66"/>
      <c r="BC47" s="66"/>
      <c r="BD47" s="61"/>
      <c r="BE47" s="67"/>
    </row>
    <row r="48" spans="1:57">
      <c r="A48" s="313">
        <f t="shared" si="12"/>
        <v>35</v>
      </c>
      <c r="B48" s="310" t="s">
        <v>66</v>
      </c>
      <c r="C48" s="60">
        <f t="shared" si="13"/>
        <v>0</v>
      </c>
      <c r="D48" s="61">
        <f t="shared" si="10"/>
        <v>3</v>
      </c>
      <c r="E48" s="62">
        <f t="shared" si="14"/>
        <v>30</v>
      </c>
      <c r="F48" s="63">
        <f t="shared" si="15"/>
        <v>15</v>
      </c>
      <c r="G48" s="64">
        <f t="shared" si="16"/>
        <v>0</v>
      </c>
      <c r="H48" s="64">
        <f t="shared" si="17"/>
        <v>15</v>
      </c>
      <c r="I48" s="65">
        <f t="shared" si="18"/>
        <v>0</v>
      </c>
      <c r="J48" s="66"/>
      <c r="K48" s="66"/>
      <c r="L48" s="66"/>
      <c r="M48" s="66"/>
      <c r="N48" s="61"/>
      <c r="O48" s="67"/>
      <c r="P48" s="66"/>
      <c r="Q48" s="66"/>
      <c r="R48" s="66"/>
      <c r="S48" s="66"/>
      <c r="T48" s="61"/>
      <c r="U48" s="68"/>
      <c r="V48" s="66"/>
      <c r="W48" s="66"/>
      <c r="X48" s="66"/>
      <c r="Y48" s="66"/>
      <c r="Z48" s="61"/>
      <c r="AA48" s="67"/>
      <c r="AB48" s="66">
        <v>1</v>
      </c>
      <c r="AC48" s="66"/>
      <c r="AD48" s="80">
        <v>1</v>
      </c>
      <c r="AE48" s="149"/>
      <c r="AF48" s="150">
        <v>3</v>
      </c>
      <c r="AG48" s="68"/>
      <c r="AH48" s="130"/>
      <c r="AI48" s="66"/>
      <c r="AJ48" s="66"/>
      <c r="AK48" s="66"/>
      <c r="AL48" s="61"/>
      <c r="AM48" s="67"/>
      <c r="AN48" s="66"/>
      <c r="AO48" s="66"/>
      <c r="AP48" s="80"/>
      <c r="AQ48" s="66"/>
      <c r="AR48" s="61"/>
      <c r="AS48" s="68"/>
      <c r="AT48" s="125"/>
      <c r="AU48" s="149"/>
      <c r="AV48" s="66"/>
      <c r="AW48" s="66"/>
      <c r="AX48" s="61"/>
      <c r="AY48" s="68"/>
      <c r="AZ48" s="124"/>
      <c r="BA48" s="149"/>
      <c r="BB48" s="66"/>
      <c r="BC48" s="66"/>
      <c r="BD48" s="61"/>
      <c r="BE48" s="67"/>
    </row>
    <row r="49" spans="1:57">
      <c r="A49" s="313">
        <f t="shared" si="12"/>
        <v>36</v>
      </c>
      <c r="B49" s="310" t="s">
        <v>67</v>
      </c>
      <c r="C49" s="60">
        <f t="shared" si="13"/>
        <v>1</v>
      </c>
      <c r="D49" s="61">
        <f t="shared" si="10"/>
        <v>5</v>
      </c>
      <c r="E49" s="62">
        <f t="shared" si="14"/>
        <v>30</v>
      </c>
      <c r="F49" s="63">
        <f t="shared" si="15"/>
        <v>15</v>
      </c>
      <c r="G49" s="64">
        <f t="shared" si="16"/>
        <v>0</v>
      </c>
      <c r="H49" s="64">
        <f t="shared" si="17"/>
        <v>15</v>
      </c>
      <c r="I49" s="65">
        <f t="shared" si="18"/>
        <v>0</v>
      </c>
      <c r="J49" s="66"/>
      <c r="K49" s="66"/>
      <c r="L49" s="66"/>
      <c r="M49" s="66"/>
      <c r="N49" s="61"/>
      <c r="O49" s="67"/>
      <c r="P49" s="66"/>
      <c r="Q49" s="66"/>
      <c r="R49" s="66"/>
      <c r="S49" s="66"/>
      <c r="T49" s="61"/>
      <c r="U49" s="68"/>
      <c r="V49" s="66"/>
      <c r="W49" s="66"/>
      <c r="X49" s="66"/>
      <c r="Y49" s="66"/>
      <c r="Z49" s="61"/>
      <c r="AA49" s="67"/>
      <c r="AB49" s="66">
        <v>1</v>
      </c>
      <c r="AC49" s="66"/>
      <c r="AD49" s="80">
        <v>1</v>
      </c>
      <c r="AE49" s="149"/>
      <c r="AF49" s="150">
        <v>5</v>
      </c>
      <c r="AG49" s="68" t="s">
        <v>29</v>
      </c>
      <c r="AH49" s="130"/>
      <c r="AI49" s="66"/>
      <c r="AJ49" s="66"/>
      <c r="AK49" s="66"/>
      <c r="AL49" s="61"/>
      <c r="AM49" s="67"/>
      <c r="AN49" s="66"/>
      <c r="AO49" s="66"/>
      <c r="AP49" s="80"/>
      <c r="AQ49" s="66"/>
      <c r="AR49" s="61"/>
      <c r="AS49" s="68"/>
      <c r="AT49" s="125"/>
      <c r="AU49" s="149"/>
      <c r="AV49" s="66"/>
      <c r="AW49" s="66"/>
      <c r="AX49" s="61"/>
      <c r="AY49" s="68"/>
      <c r="AZ49" s="124"/>
      <c r="BA49" s="149"/>
      <c r="BB49" s="66"/>
      <c r="BC49" s="66"/>
      <c r="BD49" s="61"/>
      <c r="BE49" s="67"/>
    </row>
    <row r="50" spans="1:57" ht="22.5">
      <c r="A50" s="313">
        <f t="shared" si="12"/>
        <v>37</v>
      </c>
      <c r="B50" s="310" t="s">
        <v>68</v>
      </c>
      <c r="C50" s="60">
        <f t="shared" si="13"/>
        <v>0</v>
      </c>
      <c r="D50" s="61">
        <f t="shared" si="10"/>
        <v>3</v>
      </c>
      <c r="E50" s="62">
        <f t="shared" si="14"/>
        <v>30</v>
      </c>
      <c r="F50" s="63">
        <f t="shared" si="15"/>
        <v>15</v>
      </c>
      <c r="G50" s="64">
        <f t="shared" si="16"/>
        <v>0</v>
      </c>
      <c r="H50" s="64">
        <f t="shared" si="17"/>
        <v>0</v>
      </c>
      <c r="I50" s="65">
        <f t="shared" si="18"/>
        <v>15</v>
      </c>
      <c r="J50" s="66"/>
      <c r="K50" s="66"/>
      <c r="L50" s="66"/>
      <c r="M50" s="66"/>
      <c r="N50" s="61"/>
      <c r="O50" s="67"/>
      <c r="P50" s="66"/>
      <c r="Q50" s="66"/>
      <c r="R50" s="66"/>
      <c r="S50" s="66"/>
      <c r="T50" s="61"/>
      <c r="U50" s="68"/>
      <c r="V50" s="66"/>
      <c r="W50" s="66"/>
      <c r="X50" s="66"/>
      <c r="Y50" s="66"/>
      <c r="Z50" s="61"/>
      <c r="AA50" s="67"/>
      <c r="AB50" s="66"/>
      <c r="AC50" s="66"/>
      <c r="AD50" s="80"/>
      <c r="AE50" s="149"/>
      <c r="AF50" s="150"/>
      <c r="AG50" s="68"/>
      <c r="AH50" s="130"/>
      <c r="AI50" s="66"/>
      <c r="AJ50" s="66"/>
      <c r="AK50" s="66"/>
      <c r="AL50" s="61"/>
      <c r="AM50" s="67"/>
      <c r="AN50" s="130">
        <v>1</v>
      </c>
      <c r="AO50" s="66"/>
      <c r="AP50" s="66"/>
      <c r="AQ50" s="285">
        <v>1</v>
      </c>
      <c r="AR50" s="61">
        <v>3</v>
      </c>
      <c r="AS50" s="68"/>
      <c r="AT50" s="125"/>
      <c r="AU50" s="149"/>
      <c r="AV50" s="66"/>
      <c r="AW50" s="66"/>
      <c r="AX50" s="61"/>
      <c r="AY50" s="68"/>
      <c r="AZ50" s="124"/>
      <c r="BA50" s="149"/>
      <c r="BB50" s="66"/>
      <c r="BC50" s="66"/>
      <c r="BD50" s="61"/>
      <c r="BE50" s="67"/>
    </row>
    <row r="51" spans="1:57">
      <c r="A51" s="313">
        <f t="shared" si="12"/>
        <v>38</v>
      </c>
      <c r="B51" s="310" t="s">
        <v>69</v>
      </c>
      <c r="C51" s="60">
        <f t="shared" si="13"/>
        <v>1</v>
      </c>
      <c r="D51" s="61">
        <f t="shared" si="10"/>
        <v>5</v>
      </c>
      <c r="E51" s="62">
        <f t="shared" si="14"/>
        <v>30</v>
      </c>
      <c r="F51" s="63">
        <f t="shared" si="15"/>
        <v>15</v>
      </c>
      <c r="G51" s="64">
        <f t="shared" si="16"/>
        <v>0</v>
      </c>
      <c r="H51" s="64">
        <f t="shared" si="17"/>
        <v>0</v>
      </c>
      <c r="I51" s="65">
        <f t="shared" si="18"/>
        <v>15</v>
      </c>
      <c r="J51" s="66"/>
      <c r="K51" s="66"/>
      <c r="L51" s="66"/>
      <c r="M51" s="66"/>
      <c r="N51" s="61"/>
      <c r="O51" s="67"/>
      <c r="P51" s="66"/>
      <c r="Q51" s="66"/>
      <c r="R51" s="66"/>
      <c r="S51" s="66"/>
      <c r="T51" s="61"/>
      <c r="U51" s="68"/>
      <c r="V51" s="66"/>
      <c r="W51" s="66"/>
      <c r="X51" s="66"/>
      <c r="Y51" s="66"/>
      <c r="Z51" s="61"/>
      <c r="AA51" s="67"/>
      <c r="AB51" s="66"/>
      <c r="AC51" s="66"/>
      <c r="AD51" s="80"/>
      <c r="AE51" s="149"/>
      <c r="AF51" s="150"/>
      <c r="AG51" s="68"/>
      <c r="AH51" s="130"/>
      <c r="AI51" s="66"/>
      <c r="AJ51" s="66"/>
      <c r="AK51" s="66"/>
      <c r="AL51" s="61"/>
      <c r="AM51" s="67"/>
      <c r="AN51" s="66">
        <v>1</v>
      </c>
      <c r="AO51" s="66"/>
      <c r="AP51" s="80"/>
      <c r="AQ51" s="285">
        <v>1</v>
      </c>
      <c r="AR51" s="61">
        <v>5</v>
      </c>
      <c r="AS51" s="68" t="s">
        <v>29</v>
      </c>
      <c r="AT51" s="125"/>
      <c r="AU51" s="149"/>
      <c r="AV51" s="66"/>
      <c r="AW51" s="66"/>
      <c r="AX51" s="61"/>
      <c r="AY51" s="68"/>
      <c r="AZ51" s="124"/>
      <c r="BA51" s="149"/>
      <c r="BB51" s="66"/>
      <c r="BC51" s="66"/>
      <c r="BD51" s="61"/>
      <c r="BE51" s="67"/>
    </row>
    <row r="52" spans="1:57">
      <c r="A52" s="313">
        <f t="shared" si="12"/>
        <v>39</v>
      </c>
      <c r="B52" s="310" t="s">
        <v>70</v>
      </c>
      <c r="C52" s="60">
        <f t="shared" si="13"/>
        <v>1</v>
      </c>
      <c r="D52" s="61">
        <f t="shared" si="10"/>
        <v>33</v>
      </c>
      <c r="E52" s="62">
        <f t="shared" si="14"/>
        <v>0</v>
      </c>
      <c r="F52" s="63">
        <f t="shared" si="15"/>
        <v>0</v>
      </c>
      <c r="G52" s="64">
        <f t="shared" si="16"/>
        <v>0</v>
      </c>
      <c r="H52" s="64">
        <f t="shared" si="17"/>
        <v>0</v>
      </c>
      <c r="I52" s="65">
        <f t="shared" si="18"/>
        <v>0</v>
      </c>
      <c r="J52" s="66"/>
      <c r="K52" s="66"/>
      <c r="L52" s="66"/>
      <c r="M52" s="66"/>
      <c r="N52" s="61"/>
      <c r="O52" s="67"/>
      <c r="P52" s="66"/>
      <c r="Q52" s="66"/>
      <c r="R52" s="66"/>
      <c r="S52" s="66"/>
      <c r="T52" s="61"/>
      <c r="U52" s="68"/>
      <c r="V52" s="66"/>
      <c r="W52" s="66"/>
      <c r="X52" s="66"/>
      <c r="Y52" s="66"/>
      <c r="Z52" s="61"/>
      <c r="AA52" s="67"/>
      <c r="AB52" s="66"/>
      <c r="AC52" s="66"/>
      <c r="AD52" s="80"/>
      <c r="AE52" s="149"/>
      <c r="AF52" s="150"/>
      <c r="AG52" s="68"/>
      <c r="AH52" s="130"/>
      <c r="AI52" s="66"/>
      <c r="AJ52" s="66"/>
      <c r="AK52" s="66"/>
      <c r="AL52" s="61"/>
      <c r="AM52" s="67"/>
      <c r="AN52" s="66"/>
      <c r="AO52" s="66"/>
      <c r="AP52" s="80"/>
      <c r="AQ52" s="66"/>
      <c r="AR52" s="61"/>
      <c r="AS52" s="68"/>
      <c r="AT52" s="125"/>
      <c r="AU52" s="149"/>
      <c r="AV52" s="66"/>
      <c r="AW52" s="66"/>
      <c r="AX52" s="61">
        <v>33</v>
      </c>
      <c r="AY52" s="68" t="s">
        <v>29</v>
      </c>
      <c r="AZ52" s="124"/>
      <c r="BA52" s="149"/>
      <c r="BB52" s="66"/>
      <c r="BC52" s="66"/>
      <c r="BD52" s="61"/>
      <c r="BE52" s="67"/>
    </row>
    <row r="53" spans="1:57">
      <c r="A53" s="313">
        <f t="shared" si="12"/>
        <v>40</v>
      </c>
      <c r="B53" s="310" t="s">
        <v>71</v>
      </c>
      <c r="C53" s="60">
        <f t="shared" si="13"/>
        <v>0</v>
      </c>
      <c r="D53" s="61">
        <f t="shared" si="10"/>
        <v>3</v>
      </c>
      <c r="E53" s="62">
        <f t="shared" si="14"/>
        <v>15</v>
      </c>
      <c r="F53" s="63">
        <f t="shared" si="15"/>
        <v>0</v>
      </c>
      <c r="G53" s="64">
        <f t="shared" si="16"/>
        <v>0</v>
      </c>
      <c r="H53" s="64">
        <f t="shared" si="17"/>
        <v>0</v>
      </c>
      <c r="I53" s="65">
        <f t="shared" si="18"/>
        <v>15</v>
      </c>
      <c r="J53" s="66"/>
      <c r="K53" s="66"/>
      <c r="L53" s="66"/>
      <c r="M53" s="66"/>
      <c r="N53" s="61"/>
      <c r="O53" s="67"/>
      <c r="P53" s="66"/>
      <c r="Q53" s="66"/>
      <c r="R53" s="66"/>
      <c r="S53" s="66"/>
      <c r="T53" s="61"/>
      <c r="U53" s="68"/>
      <c r="V53" s="66"/>
      <c r="W53" s="66"/>
      <c r="X53" s="66"/>
      <c r="Y53" s="66"/>
      <c r="Z53" s="61"/>
      <c r="AA53" s="67"/>
      <c r="AB53" s="66"/>
      <c r="AC53" s="66"/>
      <c r="AD53" s="80"/>
      <c r="AE53" s="149"/>
      <c r="AF53" s="150"/>
      <c r="AG53" s="68"/>
      <c r="AH53" s="130"/>
      <c r="AI53" s="66"/>
      <c r="AJ53" s="66"/>
      <c r="AK53" s="66"/>
      <c r="AL53" s="61"/>
      <c r="AM53" s="67"/>
      <c r="AN53" s="66"/>
      <c r="AO53" s="66"/>
      <c r="AP53" s="80"/>
      <c r="AQ53" s="66"/>
      <c r="AR53" s="61"/>
      <c r="AS53" s="68"/>
      <c r="AT53" s="125"/>
      <c r="AU53" s="149"/>
      <c r="AV53" s="66"/>
      <c r="AW53" s="66"/>
      <c r="AX53" s="61"/>
      <c r="AY53" s="68"/>
      <c r="AZ53" s="124"/>
      <c r="BA53" s="149"/>
      <c r="BB53" s="66"/>
      <c r="BC53" s="66">
        <v>1</v>
      </c>
      <c r="BD53" s="61">
        <v>3</v>
      </c>
      <c r="BE53" s="67"/>
    </row>
    <row r="54" spans="1:57">
      <c r="A54" s="313">
        <f t="shared" si="12"/>
        <v>41</v>
      </c>
      <c r="B54" s="148" t="s">
        <v>72</v>
      </c>
      <c r="C54" s="60">
        <f t="shared" si="13"/>
        <v>0</v>
      </c>
      <c r="D54" s="61">
        <f t="shared" si="10"/>
        <v>10</v>
      </c>
      <c r="E54" s="62">
        <f t="shared" si="14"/>
        <v>0</v>
      </c>
      <c r="F54" s="63">
        <f t="shared" si="15"/>
        <v>0</v>
      </c>
      <c r="G54" s="64">
        <f t="shared" si="16"/>
        <v>0</v>
      </c>
      <c r="H54" s="64">
        <f t="shared" si="17"/>
        <v>0</v>
      </c>
      <c r="I54" s="65">
        <f t="shared" si="18"/>
        <v>0</v>
      </c>
      <c r="J54" s="66"/>
      <c r="K54" s="66"/>
      <c r="L54" s="66"/>
      <c r="M54" s="66"/>
      <c r="N54" s="61"/>
      <c r="O54" s="67"/>
      <c r="P54" s="66"/>
      <c r="Q54" s="66"/>
      <c r="R54" s="66"/>
      <c r="S54" s="66"/>
      <c r="T54" s="61"/>
      <c r="U54" s="68"/>
      <c r="V54" s="66"/>
      <c r="W54" s="66"/>
      <c r="X54" s="66"/>
      <c r="Y54" s="66"/>
      <c r="Z54" s="61"/>
      <c r="AA54" s="67"/>
      <c r="AB54" s="66"/>
      <c r="AC54" s="66"/>
      <c r="AD54" s="80"/>
      <c r="AE54" s="149"/>
      <c r="AF54" s="150"/>
      <c r="AG54" s="68"/>
      <c r="AH54" s="130"/>
      <c r="AI54" s="66"/>
      <c r="AJ54" s="66"/>
      <c r="AK54" s="66"/>
      <c r="AL54" s="61"/>
      <c r="AM54" s="67"/>
      <c r="AN54" s="66"/>
      <c r="AO54" s="66"/>
      <c r="AP54" s="80"/>
      <c r="AQ54" s="66"/>
      <c r="AR54" s="61"/>
      <c r="AS54" s="68"/>
      <c r="AT54" s="125"/>
      <c r="AU54" s="149"/>
      <c r="AV54" s="66"/>
      <c r="AW54" s="66"/>
      <c r="AX54" s="61"/>
      <c r="AY54" s="68"/>
      <c r="AZ54" s="124"/>
      <c r="BA54" s="149"/>
      <c r="BB54" s="66"/>
      <c r="BC54" s="66"/>
      <c r="BD54" s="61">
        <v>10</v>
      </c>
      <c r="BE54" s="67"/>
    </row>
    <row r="55" spans="1:57">
      <c r="A55" s="313">
        <f t="shared" si="12"/>
        <v>42</v>
      </c>
      <c r="B55" s="148" t="s">
        <v>73</v>
      </c>
      <c r="C55" s="60">
        <f t="shared" si="13"/>
        <v>1</v>
      </c>
      <c r="D55" s="61">
        <f t="shared" si="10"/>
        <v>5</v>
      </c>
      <c r="E55" s="62">
        <f t="shared" si="14"/>
        <v>0</v>
      </c>
      <c r="F55" s="63">
        <f t="shared" si="15"/>
        <v>0</v>
      </c>
      <c r="G55" s="64">
        <f t="shared" si="16"/>
        <v>0</v>
      </c>
      <c r="H55" s="64">
        <f t="shared" si="17"/>
        <v>0</v>
      </c>
      <c r="I55" s="65">
        <f t="shared" si="18"/>
        <v>0</v>
      </c>
      <c r="J55" s="66"/>
      <c r="K55" s="66"/>
      <c r="L55" s="66"/>
      <c r="M55" s="66"/>
      <c r="N55" s="61"/>
      <c r="O55" s="67"/>
      <c r="P55" s="66"/>
      <c r="Q55" s="66"/>
      <c r="R55" s="66"/>
      <c r="S55" s="66"/>
      <c r="T55" s="61"/>
      <c r="U55" s="68"/>
      <c r="V55" s="66"/>
      <c r="W55" s="66"/>
      <c r="X55" s="66"/>
      <c r="Y55" s="66"/>
      <c r="Z55" s="61"/>
      <c r="AA55" s="67"/>
      <c r="AB55" s="66"/>
      <c r="AC55" s="66"/>
      <c r="AD55" s="80"/>
      <c r="AE55" s="149"/>
      <c r="AF55" s="150"/>
      <c r="AG55" s="68"/>
      <c r="AH55" s="130"/>
      <c r="AI55" s="66"/>
      <c r="AJ55" s="66"/>
      <c r="AK55" s="66"/>
      <c r="AL55" s="61"/>
      <c r="AM55" s="67"/>
      <c r="AN55" s="66"/>
      <c r="AO55" s="66"/>
      <c r="AP55" s="80"/>
      <c r="AQ55" s="66"/>
      <c r="AR55" s="61"/>
      <c r="AS55" s="68"/>
      <c r="AT55" s="125"/>
      <c r="AU55" s="149"/>
      <c r="AV55" s="66"/>
      <c r="AW55" s="66"/>
      <c r="AX55" s="61"/>
      <c r="AY55" s="68"/>
      <c r="AZ55" s="124"/>
      <c r="BA55" s="149"/>
      <c r="BB55" s="66"/>
      <c r="BC55" s="66"/>
      <c r="BD55" s="61">
        <v>5</v>
      </c>
      <c r="BE55" s="67" t="s">
        <v>29</v>
      </c>
    </row>
    <row r="56" spans="1:57" ht="13.5" thickBot="1">
      <c r="A56" s="141" t="s">
        <v>74</v>
      </c>
      <c r="B56" s="142"/>
      <c r="C56" s="29"/>
      <c r="D56" s="111"/>
      <c r="E56" s="29"/>
      <c r="F56" s="29"/>
      <c r="G56" s="29"/>
      <c r="H56" s="29"/>
      <c r="I56" s="29"/>
      <c r="J56" s="143"/>
      <c r="K56" s="143"/>
      <c r="L56" s="143"/>
      <c r="M56" s="143"/>
      <c r="N56" s="111"/>
      <c r="O56" s="110"/>
      <c r="P56" s="143"/>
      <c r="Q56" s="143"/>
      <c r="R56" s="143"/>
      <c r="S56" s="143"/>
      <c r="T56" s="111"/>
      <c r="U56" s="110"/>
      <c r="V56" s="143"/>
      <c r="W56" s="143"/>
      <c r="X56" s="143"/>
      <c r="Y56" s="143"/>
      <c r="Z56" s="111"/>
      <c r="AA56" s="110"/>
      <c r="AB56" s="143"/>
      <c r="AC56" s="143"/>
      <c r="AD56" s="143"/>
      <c r="AE56" s="143"/>
      <c r="AF56" s="111"/>
      <c r="AG56" s="110"/>
      <c r="AH56" s="143"/>
      <c r="AI56" s="143"/>
      <c r="AJ56" s="143"/>
      <c r="AK56" s="143"/>
      <c r="AL56" s="111"/>
      <c r="AM56" s="111"/>
      <c r="AN56" s="144"/>
      <c r="AO56" s="144"/>
      <c r="AP56" s="144"/>
      <c r="AQ56" s="144"/>
      <c r="AR56" s="111"/>
      <c r="AS56" s="111"/>
      <c r="AT56" s="144"/>
      <c r="AU56" s="144"/>
      <c r="AV56" s="144"/>
      <c r="AW56" s="144"/>
      <c r="AX56" s="111"/>
      <c r="AY56" s="111"/>
      <c r="AZ56" s="144"/>
      <c r="BA56" s="144"/>
      <c r="BB56" s="144"/>
      <c r="BC56" s="144"/>
      <c r="BD56" s="111"/>
      <c r="BE56" s="145"/>
    </row>
    <row r="57" spans="1:57" ht="24" customHeight="1" thickBot="1">
      <c r="A57" s="146" t="s">
        <v>75</v>
      </c>
      <c r="B57" s="147" t="s">
        <v>76</v>
      </c>
      <c r="C57" s="54"/>
      <c r="D57" s="55">
        <f t="shared" ref="D57:D72" si="26">N57+T57+Z57+AF57+AL57+AR57+AX57+BD57</f>
        <v>47</v>
      </c>
      <c r="E57" s="56">
        <f>SUM(E58:E71)</f>
        <v>420</v>
      </c>
      <c r="F57" s="54"/>
      <c r="G57" s="54"/>
      <c r="H57" s="54"/>
      <c r="I57" s="54"/>
      <c r="J57" s="54"/>
      <c r="K57" s="54"/>
      <c r="L57" s="54"/>
      <c r="M57" s="54"/>
      <c r="N57" s="55">
        <f>SUM(N58:N71)</f>
        <v>0</v>
      </c>
      <c r="O57" s="54"/>
      <c r="P57" s="54"/>
      <c r="Q57" s="54"/>
      <c r="R57" s="54"/>
      <c r="S57" s="54"/>
      <c r="T57" s="311">
        <f>SUM(T58:T71)</f>
        <v>0</v>
      </c>
      <c r="U57" s="54"/>
      <c r="V57" s="54"/>
      <c r="W57" s="54"/>
      <c r="X57" s="54"/>
      <c r="Y57" s="54"/>
      <c r="Z57" s="311">
        <f>SUM(Z58:Z71)</f>
        <v>0</v>
      </c>
      <c r="AA57" s="54"/>
      <c r="AB57" s="54"/>
      <c r="AC57" s="54"/>
      <c r="AD57" s="54"/>
      <c r="AE57" s="54"/>
      <c r="AF57" s="311">
        <f>SUM(AF58:AF71)</f>
        <v>0</v>
      </c>
      <c r="AG57" s="54"/>
      <c r="AH57" s="54"/>
      <c r="AI57" s="54"/>
      <c r="AJ57" s="54"/>
      <c r="AK57" s="54"/>
      <c r="AL57" s="311">
        <f>SUM(AL58:AL71)</f>
        <v>17</v>
      </c>
      <c r="AM57" s="54"/>
      <c r="AN57" s="54"/>
      <c r="AO57" s="54"/>
      <c r="AP57" s="54"/>
      <c r="AQ57" s="54"/>
      <c r="AR57" s="311">
        <f>SUM(AR58:AR71)</f>
        <v>14</v>
      </c>
      <c r="AS57" s="54"/>
      <c r="AT57" s="54"/>
      <c r="AU57" s="54"/>
      <c r="AV57" s="54"/>
      <c r="AW57" s="54"/>
      <c r="AX57" s="311">
        <f>SUM(AX58:AX71)</f>
        <v>6</v>
      </c>
      <c r="AY57" s="54"/>
      <c r="AZ57" s="54"/>
      <c r="BA57" s="54"/>
      <c r="BB57" s="54"/>
      <c r="BC57" s="54"/>
      <c r="BD57" s="311">
        <f>SUM(BD58:BD71)</f>
        <v>10</v>
      </c>
      <c r="BE57" s="54"/>
    </row>
    <row r="58" spans="1:57">
      <c r="A58" s="87">
        <v>43</v>
      </c>
      <c r="B58" s="148" t="s">
        <v>77</v>
      </c>
      <c r="C58" s="60">
        <f t="shared" ref="C58:C71" si="27">COUNTA(O58,U58,AA58,AG58,AM58,AS58,AY58,BE58)</f>
        <v>1</v>
      </c>
      <c r="D58" s="61">
        <f t="shared" si="26"/>
        <v>3</v>
      </c>
      <c r="E58" s="62">
        <f t="shared" ref="E58:E71" si="28">SUM(J58:M58,P58:S58,V58:Y58,AB58:AE58,AH58:AK58,AN58:AQ58,AT58:AW58,AZ58:BC58)*15</f>
        <v>15</v>
      </c>
      <c r="F58" s="63">
        <f t="shared" ref="F58:F71" si="29">SUM(J58,P58,V58,AB58,AH58,AN58,AT58,AZ58)*15</f>
        <v>15</v>
      </c>
      <c r="G58" s="64">
        <f t="shared" ref="G58:G71" si="30">SUM(K58,Q58,W58,AC58,AI58,AO58,AU58,BA58)*15</f>
        <v>0</v>
      </c>
      <c r="H58" s="64">
        <f t="shared" ref="H58:H71" si="31">SUM(L58,R58,X58,AD58,AJ58,AP58,AV58,BB58)*15</f>
        <v>0</v>
      </c>
      <c r="I58" s="65">
        <f t="shared" ref="I58:I71" si="32">SUM(M58,S58,Y58,AE58,AK58,AQ58,AW58,BC58)*15</f>
        <v>0</v>
      </c>
      <c r="J58" s="66"/>
      <c r="K58" s="66"/>
      <c r="L58" s="66"/>
      <c r="M58" s="66"/>
      <c r="N58" s="61"/>
      <c r="O58" s="67"/>
      <c r="P58" s="66"/>
      <c r="Q58" s="66"/>
      <c r="R58" s="66"/>
      <c r="S58" s="66"/>
      <c r="T58" s="61"/>
      <c r="U58" s="68"/>
      <c r="V58" s="66"/>
      <c r="W58" s="66"/>
      <c r="X58" s="66"/>
      <c r="Y58" s="66"/>
      <c r="Z58" s="61"/>
      <c r="AA58" s="67"/>
      <c r="AB58" s="66"/>
      <c r="AC58" s="66"/>
      <c r="AD58" s="80"/>
      <c r="AE58" s="149"/>
      <c r="AF58" s="150"/>
      <c r="AG58" s="68"/>
      <c r="AH58" s="130">
        <v>1</v>
      </c>
      <c r="AI58" s="66"/>
      <c r="AJ58" s="66"/>
      <c r="AK58" s="66"/>
      <c r="AL58" s="61">
        <v>3</v>
      </c>
      <c r="AM58" s="67" t="s">
        <v>29</v>
      </c>
      <c r="AN58" s="66"/>
      <c r="AO58" s="66"/>
      <c r="AP58" s="80"/>
      <c r="AQ58" s="66"/>
      <c r="AR58" s="61"/>
      <c r="AS58" s="68"/>
      <c r="AT58" s="125"/>
      <c r="AU58" s="149"/>
      <c r="AV58" s="66"/>
      <c r="AW58" s="66"/>
      <c r="AX58" s="61"/>
      <c r="AY58" s="68"/>
      <c r="AZ58" s="124"/>
      <c r="BA58" s="149"/>
      <c r="BB58" s="66"/>
      <c r="BC58" s="66"/>
      <c r="BD58" s="61"/>
      <c r="BE58" s="67"/>
    </row>
    <row r="59" spans="1:57">
      <c r="A59" s="87">
        <f>A58+1</f>
        <v>44</v>
      </c>
      <c r="B59" s="148" t="s">
        <v>78</v>
      </c>
      <c r="C59" s="60">
        <f t="shared" si="27"/>
        <v>1</v>
      </c>
      <c r="D59" s="61">
        <f t="shared" si="26"/>
        <v>4</v>
      </c>
      <c r="E59" s="62">
        <f t="shared" si="28"/>
        <v>30</v>
      </c>
      <c r="F59" s="63">
        <f t="shared" si="29"/>
        <v>15</v>
      </c>
      <c r="G59" s="64">
        <f t="shared" si="30"/>
        <v>0</v>
      </c>
      <c r="H59" s="64">
        <f t="shared" si="31"/>
        <v>15</v>
      </c>
      <c r="I59" s="65">
        <f t="shared" si="32"/>
        <v>0</v>
      </c>
      <c r="J59" s="66"/>
      <c r="K59" s="66"/>
      <c r="L59" s="66"/>
      <c r="M59" s="66"/>
      <c r="N59" s="61"/>
      <c r="O59" s="67"/>
      <c r="P59" s="66"/>
      <c r="Q59" s="66"/>
      <c r="R59" s="66"/>
      <c r="S59" s="66"/>
      <c r="T59" s="61"/>
      <c r="U59" s="68"/>
      <c r="V59" s="66"/>
      <c r="W59" s="66"/>
      <c r="X59" s="66"/>
      <c r="Y59" s="66"/>
      <c r="Z59" s="61"/>
      <c r="AA59" s="67"/>
      <c r="AB59" s="66"/>
      <c r="AC59" s="66"/>
      <c r="AD59" s="80"/>
      <c r="AE59" s="149"/>
      <c r="AF59" s="150"/>
      <c r="AG59" s="68"/>
      <c r="AH59" s="130"/>
      <c r="AI59" s="66"/>
      <c r="AJ59" s="66"/>
      <c r="AK59" s="66"/>
      <c r="AL59" s="61"/>
      <c r="AM59" s="67"/>
      <c r="AN59" s="66">
        <v>1</v>
      </c>
      <c r="AO59" s="66"/>
      <c r="AP59" s="80">
        <v>1</v>
      </c>
      <c r="AQ59" s="66"/>
      <c r="AR59" s="61">
        <v>4</v>
      </c>
      <c r="AS59" s="68" t="s">
        <v>29</v>
      </c>
      <c r="AT59" s="125"/>
      <c r="AU59" s="149"/>
      <c r="AV59" s="66"/>
      <c r="AW59" s="66"/>
      <c r="AX59" s="61"/>
      <c r="AY59" s="68"/>
      <c r="AZ59" s="124"/>
      <c r="BA59" s="149"/>
      <c r="BB59" s="66"/>
      <c r="BC59" s="66"/>
      <c r="BD59" s="61"/>
      <c r="BE59" s="67"/>
    </row>
    <row r="60" spans="1:57">
      <c r="A60" s="87">
        <f t="shared" ref="A60:A71" si="33">A59+1</f>
        <v>45</v>
      </c>
      <c r="B60" s="148" t="s">
        <v>79</v>
      </c>
      <c r="C60" s="60">
        <f t="shared" si="27"/>
        <v>1</v>
      </c>
      <c r="D60" s="61">
        <f t="shared" si="26"/>
        <v>4</v>
      </c>
      <c r="E60" s="62">
        <f t="shared" si="28"/>
        <v>45</v>
      </c>
      <c r="F60" s="63">
        <f t="shared" si="29"/>
        <v>15</v>
      </c>
      <c r="G60" s="64">
        <f t="shared" si="30"/>
        <v>0</v>
      </c>
      <c r="H60" s="64">
        <f t="shared" si="31"/>
        <v>30</v>
      </c>
      <c r="I60" s="65">
        <f t="shared" si="32"/>
        <v>0</v>
      </c>
      <c r="J60" s="66"/>
      <c r="K60" s="66"/>
      <c r="L60" s="66"/>
      <c r="M60" s="66"/>
      <c r="N60" s="61"/>
      <c r="O60" s="67"/>
      <c r="P60" s="66"/>
      <c r="Q60" s="66"/>
      <c r="R60" s="66"/>
      <c r="S60" s="66"/>
      <c r="T60" s="61"/>
      <c r="U60" s="68"/>
      <c r="V60" s="66"/>
      <c r="W60" s="66"/>
      <c r="X60" s="66"/>
      <c r="Y60" s="66"/>
      <c r="Z60" s="61"/>
      <c r="AA60" s="67"/>
      <c r="AB60" s="66"/>
      <c r="AC60" s="66"/>
      <c r="AD60" s="80"/>
      <c r="AE60" s="149"/>
      <c r="AF60" s="150"/>
      <c r="AG60" s="68"/>
      <c r="AH60" s="130">
        <v>1</v>
      </c>
      <c r="AI60" s="66"/>
      <c r="AJ60" s="66">
        <v>2</v>
      </c>
      <c r="AK60" s="66"/>
      <c r="AL60" s="61">
        <v>4</v>
      </c>
      <c r="AM60" s="67" t="s">
        <v>29</v>
      </c>
      <c r="AN60" s="66"/>
      <c r="AO60" s="66"/>
      <c r="AP60" s="80"/>
      <c r="AQ60" s="66"/>
      <c r="AR60" s="61"/>
      <c r="AS60" s="68"/>
      <c r="AT60" s="125"/>
      <c r="AU60" s="149"/>
      <c r="AV60" s="66"/>
      <c r="AW60" s="66"/>
      <c r="AX60" s="61"/>
      <c r="AY60" s="68"/>
      <c r="AZ60" s="124"/>
      <c r="BA60" s="149"/>
      <c r="BB60" s="66"/>
      <c r="BC60" s="66"/>
      <c r="BD60" s="61"/>
      <c r="BE60" s="67"/>
    </row>
    <row r="61" spans="1:57">
      <c r="A61" s="87">
        <f t="shared" si="33"/>
        <v>46</v>
      </c>
      <c r="B61" s="148" t="s">
        <v>80</v>
      </c>
      <c r="C61" s="60">
        <f t="shared" si="27"/>
        <v>1</v>
      </c>
      <c r="D61" s="61">
        <f t="shared" si="26"/>
        <v>4</v>
      </c>
      <c r="E61" s="62">
        <f t="shared" si="28"/>
        <v>45</v>
      </c>
      <c r="F61" s="63">
        <f t="shared" si="29"/>
        <v>15</v>
      </c>
      <c r="G61" s="64">
        <f t="shared" si="30"/>
        <v>0</v>
      </c>
      <c r="H61" s="64">
        <f t="shared" si="31"/>
        <v>30</v>
      </c>
      <c r="I61" s="65">
        <f t="shared" si="32"/>
        <v>0</v>
      </c>
      <c r="J61" s="66"/>
      <c r="K61" s="66"/>
      <c r="L61" s="66"/>
      <c r="M61" s="66"/>
      <c r="N61" s="61"/>
      <c r="O61" s="67"/>
      <c r="P61" s="66"/>
      <c r="Q61" s="66"/>
      <c r="R61" s="66"/>
      <c r="S61" s="66"/>
      <c r="T61" s="61"/>
      <c r="U61" s="68"/>
      <c r="V61" s="66"/>
      <c r="W61" s="66"/>
      <c r="X61" s="66"/>
      <c r="Y61" s="66"/>
      <c r="Z61" s="61"/>
      <c r="AA61" s="67"/>
      <c r="AB61" s="66"/>
      <c r="AC61" s="66"/>
      <c r="AD61" s="80"/>
      <c r="AE61" s="149"/>
      <c r="AF61" s="150"/>
      <c r="AG61" s="68"/>
      <c r="AH61" s="130"/>
      <c r="AI61" s="66"/>
      <c r="AJ61" s="66"/>
      <c r="AK61" s="66"/>
      <c r="AL61" s="61"/>
      <c r="AM61" s="67"/>
      <c r="AN61" s="66">
        <v>1</v>
      </c>
      <c r="AO61" s="66"/>
      <c r="AP61" s="80">
        <v>2</v>
      </c>
      <c r="AQ61" s="66"/>
      <c r="AR61" s="61">
        <v>4</v>
      </c>
      <c r="AS61" s="68" t="s">
        <v>29</v>
      </c>
      <c r="AT61" s="125"/>
      <c r="AU61" s="149"/>
      <c r="AV61" s="66"/>
      <c r="AW61" s="66"/>
      <c r="AX61" s="61"/>
      <c r="AY61" s="68"/>
      <c r="AZ61" s="124"/>
      <c r="BA61" s="149"/>
      <c r="BB61" s="66"/>
      <c r="BC61" s="66"/>
      <c r="BD61" s="61"/>
      <c r="BE61" s="67"/>
    </row>
    <row r="62" spans="1:57">
      <c r="A62" s="87">
        <f t="shared" si="33"/>
        <v>47</v>
      </c>
      <c r="B62" s="151" t="s">
        <v>81</v>
      </c>
      <c r="C62" s="60">
        <f t="shared" si="27"/>
        <v>0</v>
      </c>
      <c r="D62" s="61">
        <f t="shared" si="26"/>
        <v>4</v>
      </c>
      <c r="E62" s="62">
        <f t="shared" si="28"/>
        <v>30</v>
      </c>
      <c r="F62" s="63">
        <f t="shared" si="29"/>
        <v>15</v>
      </c>
      <c r="G62" s="64">
        <f t="shared" si="30"/>
        <v>0</v>
      </c>
      <c r="H62" s="64">
        <f t="shared" si="31"/>
        <v>0</v>
      </c>
      <c r="I62" s="65">
        <f t="shared" si="32"/>
        <v>15</v>
      </c>
      <c r="J62" s="66"/>
      <c r="K62" s="66"/>
      <c r="L62" s="66"/>
      <c r="M62" s="66"/>
      <c r="N62" s="61"/>
      <c r="O62" s="67"/>
      <c r="P62" s="66"/>
      <c r="Q62" s="66"/>
      <c r="R62" s="66"/>
      <c r="S62" s="66"/>
      <c r="T62" s="61"/>
      <c r="U62" s="68"/>
      <c r="V62" s="66"/>
      <c r="W62" s="66"/>
      <c r="X62" s="66"/>
      <c r="Y62" s="66"/>
      <c r="Z62" s="61"/>
      <c r="AA62" s="67"/>
      <c r="AB62" s="66"/>
      <c r="AC62" s="66"/>
      <c r="AD62" s="80"/>
      <c r="AE62" s="149"/>
      <c r="AF62" s="150"/>
      <c r="AG62" s="68"/>
      <c r="AH62" s="130">
        <v>1</v>
      </c>
      <c r="AI62" s="66"/>
      <c r="AJ62" s="66"/>
      <c r="AK62" s="66">
        <v>1</v>
      </c>
      <c r="AL62" s="61">
        <v>4</v>
      </c>
      <c r="AM62" s="67"/>
      <c r="AN62" s="66"/>
      <c r="AO62" s="66"/>
      <c r="AP62" s="80"/>
      <c r="AQ62" s="66"/>
      <c r="AR62" s="61"/>
      <c r="AS62" s="68"/>
      <c r="AT62" s="125"/>
      <c r="AU62" s="149"/>
      <c r="AV62" s="66"/>
      <c r="AW62" s="66"/>
      <c r="AX62" s="61"/>
      <c r="AY62" s="68"/>
      <c r="AZ62" s="124"/>
      <c r="BA62" s="149"/>
      <c r="BB62" s="66"/>
      <c r="BC62" s="66"/>
      <c r="BD62" s="61"/>
      <c r="BE62" s="67"/>
    </row>
    <row r="63" spans="1:57" ht="22.5">
      <c r="A63" s="87">
        <f t="shared" si="33"/>
        <v>48</v>
      </c>
      <c r="B63" s="309" t="s">
        <v>82</v>
      </c>
      <c r="C63" s="60">
        <f t="shared" si="27"/>
        <v>0</v>
      </c>
      <c r="D63" s="61">
        <f t="shared" si="26"/>
        <v>3</v>
      </c>
      <c r="E63" s="62">
        <f t="shared" si="28"/>
        <v>30</v>
      </c>
      <c r="F63" s="63">
        <f t="shared" si="29"/>
        <v>15</v>
      </c>
      <c r="G63" s="64">
        <f t="shared" si="30"/>
        <v>0</v>
      </c>
      <c r="H63" s="64">
        <f t="shared" si="31"/>
        <v>15</v>
      </c>
      <c r="I63" s="65">
        <f t="shared" si="32"/>
        <v>0</v>
      </c>
      <c r="J63" s="66"/>
      <c r="K63" s="66"/>
      <c r="L63" s="66"/>
      <c r="M63" s="66"/>
      <c r="N63" s="61"/>
      <c r="O63" s="67"/>
      <c r="P63" s="66"/>
      <c r="Q63" s="66"/>
      <c r="R63" s="66"/>
      <c r="S63" s="66"/>
      <c r="T63" s="61"/>
      <c r="U63" s="68"/>
      <c r="V63" s="66"/>
      <c r="W63" s="66"/>
      <c r="X63" s="66"/>
      <c r="Y63" s="66"/>
      <c r="Z63" s="61"/>
      <c r="AA63" s="67"/>
      <c r="AB63" s="66"/>
      <c r="AC63" s="66"/>
      <c r="AD63" s="80"/>
      <c r="AE63" s="149"/>
      <c r="AF63" s="150"/>
      <c r="AG63" s="68"/>
      <c r="AH63" s="130"/>
      <c r="AI63" s="66"/>
      <c r="AJ63" s="66"/>
      <c r="AK63" s="66"/>
      <c r="AL63" s="61"/>
      <c r="AM63" s="67"/>
      <c r="AN63" s="66"/>
      <c r="AO63" s="66"/>
      <c r="AP63" s="80"/>
      <c r="AQ63" s="66"/>
      <c r="AR63" s="61"/>
      <c r="AS63" s="68"/>
      <c r="AT63" s="125">
        <v>1</v>
      </c>
      <c r="AU63" s="149"/>
      <c r="AV63" s="66">
        <v>1</v>
      </c>
      <c r="AW63" s="66"/>
      <c r="AX63" s="61">
        <v>3</v>
      </c>
      <c r="AY63" s="68"/>
      <c r="AZ63" s="124"/>
      <c r="BA63" s="149"/>
      <c r="BB63" s="66"/>
      <c r="BC63" s="66"/>
      <c r="BD63" s="61"/>
      <c r="BE63" s="67"/>
    </row>
    <row r="64" spans="1:57" s="269" customFormat="1">
      <c r="A64" s="286">
        <f t="shared" si="33"/>
        <v>49</v>
      </c>
      <c r="B64" s="309" t="s">
        <v>195</v>
      </c>
      <c r="C64" s="291">
        <f t="shared" si="27"/>
        <v>0</v>
      </c>
      <c r="D64" s="294">
        <f t="shared" si="26"/>
        <v>3</v>
      </c>
      <c r="E64" s="290">
        <f t="shared" si="28"/>
        <v>30</v>
      </c>
      <c r="F64" s="289">
        <f t="shared" si="29"/>
        <v>15</v>
      </c>
      <c r="G64" s="288">
        <f t="shared" si="30"/>
        <v>0</v>
      </c>
      <c r="H64" s="288">
        <f t="shared" si="31"/>
        <v>15</v>
      </c>
      <c r="I64" s="287">
        <f t="shared" si="32"/>
        <v>0</v>
      </c>
      <c r="J64" s="296"/>
      <c r="K64" s="296"/>
      <c r="L64" s="296"/>
      <c r="M64" s="296"/>
      <c r="N64" s="294"/>
      <c r="O64" s="295"/>
      <c r="P64" s="296"/>
      <c r="Q64" s="296"/>
      <c r="R64" s="296"/>
      <c r="S64" s="296"/>
      <c r="T64" s="294"/>
      <c r="U64" s="293"/>
      <c r="V64" s="296"/>
      <c r="W64" s="296"/>
      <c r="X64" s="296"/>
      <c r="Y64" s="296"/>
      <c r="Z64" s="294"/>
      <c r="AA64" s="295"/>
      <c r="AB64" s="296"/>
      <c r="AC64" s="296"/>
      <c r="AD64" s="292"/>
      <c r="AE64" s="297"/>
      <c r="AF64" s="300"/>
      <c r="AG64" s="293"/>
      <c r="AH64" s="298"/>
      <c r="AI64" s="296"/>
      <c r="AJ64" s="296"/>
      <c r="AK64" s="296"/>
      <c r="AL64" s="294"/>
      <c r="AM64" s="295"/>
      <c r="AN64" s="296">
        <v>1</v>
      </c>
      <c r="AO64" s="296"/>
      <c r="AP64" s="292">
        <v>1</v>
      </c>
      <c r="AQ64" s="296"/>
      <c r="AR64" s="294">
        <v>3</v>
      </c>
      <c r="AS64" s="293"/>
      <c r="AT64" s="299"/>
      <c r="AU64" s="297"/>
      <c r="AV64" s="296"/>
      <c r="AW64" s="296"/>
      <c r="AX64" s="294"/>
      <c r="AY64" s="293"/>
      <c r="AZ64" s="301"/>
      <c r="BA64" s="297"/>
      <c r="BB64" s="296"/>
      <c r="BC64" s="296"/>
      <c r="BD64" s="294"/>
      <c r="BE64" s="295"/>
    </row>
    <row r="65" spans="1:61">
      <c r="A65" s="286">
        <f t="shared" si="33"/>
        <v>50</v>
      </c>
      <c r="B65" s="113" t="s">
        <v>160</v>
      </c>
      <c r="C65" s="60">
        <f t="shared" si="27"/>
        <v>0</v>
      </c>
      <c r="D65" s="61">
        <f t="shared" si="26"/>
        <v>2</v>
      </c>
      <c r="E65" s="62">
        <f t="shared" si="28"/>
        <v>30</v>
      </c>
      <c r="F65" s="63">
        <f t="shared" si="29"/>
        <v>0</v>
      </c>
      <c r="G65" s="64">
        <f t="shared" si="30"/>
        <v>0</v>
      </c>
      <c r="H65" s="64">
        <f t="shared" si="31"/>
        <v>30</v>
      </c>
      <c r="I65" s="65">
        <f t="shared" si="32"/>
        <v>0</v>
      </c>
      <c r="J65" s="66"/>
      <c r="K65" s="66"/>
      <c r="L65" s="66"/>
      <c r="M65" s="66"/>
      <c r="N65" s="61"/>
      <c r="O65" s="67"/>
      <c r="P65" s="66"/>
      <c r="Q65" s="66"/>
      <c r="R65" s="66"/>
      <c r="S65" s="66"/>
      <c r="T65" s="61"/>
      <c r="U65" s="68"/>
      <c r="V65" s="66"/>
      <c r="W65" s="66"/>
      <c r="X65" s="66"/>
      <c r="Y65" s="66"/>
      <c r="Z65" s="61"/>
      <c r="AA65" s="67"/>
      <c r="AB65" s="66"/>
      <c r="AC65" s="66"/>
      <c r="AD65" s="80"/>
      <c r="AE65" s="149"/>
      <c r="AF65" s="150"/>
      <c r="AG65" s="68"/>
      <c r="AH65" s="130"/>
      <c r="AI65" s="66"/>
      <c r="AJ65" s="66"/>
      <c r="AK65" s="66"/>
      <c r="AL65" s="61"/>
      <c r="AM65" s="67"/>
      <c r="AN65" s="66"/>
      <c r="AO65" s="66"/>
      <c r="AP65" s="80"/>
      <c r="AQ65" s="66"/>
      <c r="AR65" s="61"/>
      <c r="AS65" s="68"/>
      <c r="AT65" s="125"/>
      <c r="AU65" s="149"/>
      <c r="AV65" s="66"/>
      <c r="AW65" s="66"/>
      <c r="AX65" s="61"/>
      <c r="AY65" s="68"/>
      <c r="AZ65" s="124"/>
      <c r="BA65" s="149"/>
      <c r="BB65" s="66">
        <v>2</v>
      </c>
      <c r="BC65" s="66"/>
      <c r="BD65" s="61">
        <v>2</v>
      </c>
      <c r="BE65" s="67"/>
    </row>
    <row r="66" spans="1:61">
      <c r="A66" s="286">
        <f t="shared" si="33"/>
        <v>51</v>
      </c>
      <c r="B66" s="113" t="s">
        <v>83</v>
      </c>
      <c r="C66" s="60">
        <f t="shared" si="27"/>
        <v>0</v>
      </c>
      <c r="D66" s="61">
        <f t="shared" si="26"/>
        <v>3</v>
      </c>
      <c r="E66" s="62">
        <f t="shared" si="28"/>
        <v>30</v>
      </c>
      <c r="F66" s="63">
        <f t="shared" si="29"/>
        <v>15</v>
      </c>
      <c r="G66" s="64">
        <f t="shared" si="30"/>
        <v>0</v>
      </c>
      <c r="H66" s="64">
        <f t="shared" si="31"/>
        <v>15</v>
      </c>
      <c r="I66" s="65">
        <f t="shared" si="32"/>
        <v>0</v>
      </c>
      <c r="J66" s="66"/>
      <c r="K66" s="66"/>
      <c r="L66" s="66"/>
      <c r="M66" s="66"/>
      <c r="N66" s="61"/>
      <c r="O66" s="67"/>
      <c r="P66" s="66"/>
      <c r="Q66" s="66"/>
      <c r="R66" s="66"/>
      <c r="S66" s="66"/>
      <c r="T66" s="61"/>
      <c r="U66" s="68"/>
      <c r="V66" s="66"/>
      <c r="W66" s="66"/>
      <c r="X66" s="66"/>
      <c r="Y66" s="66"/>
      <c r="Z66" s="61"/>
      <c r="AA66" s="67"/>
      <c r="AB66" s="66"/>
      <c r="AC66" s="66"/>
      <c r="AD66" s="80"/>
      <c r="AE66" s="149"/>
      <c r="AF66" s="150"/>
      <c r="AG66" s="68"/>
      <c r="AH66" s="130">
        <v>1</v>
      </c>
      <c r="AI66" s="66"/>
      <c r="AJ66" s="66">
        <v>1</v>
      </c>
      <c r="AK66" s="66"/>
      <c r="AL66" s="61">
        <v>3</v>
      </c>
      <c r="AM66" s="67"/>
      <c r="AN66" s="66"/>
      <c r="AO66" s="66"/>
      <c r="AP66" s="80"/>
      <c r="AQ66" s="66"/>
      <c r="AR66" s="61"/>
      <c r="AS66" s="68"/>
      <c r="AT66" s="125"/>
      <c r="AU66" s="149"/>
      <c r="AV66" s="66"/>
      <c r="AW66" s="66"/>
      <c r="AX66" s="61"/>
      <c r="AY66" s="68"/>
      <c r="AZ66" s="124"/>
      <c r="BA66" s="149"/>
      <c r="BB66" s="66"/>
      <c r="BC66" s="66"/>
      <c r="BD66" s="61"/>
      <c r="BE66" s="67"/>
    </row>
    <row r="67" spans="1:61">
      <c r="A67" s="286">
        <f t="shared" si="33"/>
        <v>52</v>
      </c>
      <c r="B67" s="79" t="s">
        <v>84</v>
      </c>
      <c r="C67" s="60">
        <f t="shared" si="27"/>
        <v>0</v>
      </c>
      <c r="D67" s="73">
        <f t="shared" si="26"/>
        <v>4</v>
      </c>
      <c r="E67" s="62">
        <f t="shared" si="28"/>
        <v>15</v>
      </c>
      <c r="F67" s="63">
        <f t="shared" si="29"/>
        <v>0</v>
      </c>
      <c r="G67" s="64">
        <f t="shared" si="30"/>
        <v>0</v>
      </c>
      <c r="H67" s="64">
        <f t="shared" si="31"/>
        <v>0</v>
      </c>
      <c r="I67" s="65">
        <f t="shared" si="32"/>
        <v>15</v>
      </c>
      <c r="J67" s="74"/>
      <c r="K67" s="74"/>
      <c r="L67" s="74"/>
      <c r="M67" s="74"/>
      <c r="N67" s="73"/>
      <c r="O67" s="75"/>
      <c r="P67" s="74"/>
      <c r="Q67" s="74"/>
      <c r="R67" s="74"/>
      <c r="S67" s="74"/>
      <c r="T67" s="73"/>
      <c r="U67" s="76"/>
      <c r="V67" s="74"/>
      <c r="W67" s="74"/>
      <c r="X67" s="74"/>
      <c r="Y67" s="74"/>
      <c r="Z67" s="73"/>
      <c r="AA67" s="75"/>
      <c r="AB67" s="131"/>
      <c r="AC67" s="129"/>
      <c r="AD67" s="74"/>
      <c r="AE67" s="74"/>
      <c r="AF67" s="73"/>
      <c r="AG67" s="76"/>
      <c r="AH67" s="74"/>
      <c r="AI67" s="74"/>
      <c r="AJ67" s="74"/>
      <c r="AK67" s="74"/>
      <c r="AL67" s="73"/>
      <c r="AM67" s="75"/>
      <c r="AN67" s="74"/>
      <c r="AO67" s="74"/>
      <c r="AP67" s="74"/>
      <c r="AQ67" s="74"/>
      <c r="AR67" s="61"/>
      <c r="AS67" s="76"/>
      <c r="AT67" s="77"/>
      <c r="AU67" s="74"/>
      <c r="AV67" s="74"/>
      <c r="AW67" s="74"/>
      <c r="AX67" s="73"/>
      <c r="AY67" s="76"/>
      <c r="AZ67" s="78"/>
      <c r="BA67" s="74"/>
      <c r="BB67" s="74"/>
      <c r="BC67" s="74">
        <v>1</v>
      </c>
      <c r="BD67" s="61">
        <v>4</v>
      </c>
      <c r="BE67" s="75"/>
    </row>
    <row r="68" spans="1:61">
      <c r="A68" s="286">
        <f t="shared" si="33"/>
        <v>53</v>
      </c>
      <c r="B68" s="79" t="s">
        <v>85</v>
      </c>
      <c r="C68" s="60">
        <f t="shared" si="27"/>
        <v>0</v>
      </c>
      <c r="D68" s="61">
        <f t="shared" si="26"/>
        <v>3</v>
      </c>
      <c r="E68" s="62">
        <f t="shared" si="28"/>
        <v>30</v>
      </c>
      <c r="F68" s="63">
        <f t="shared" si="29"/>
        <v>15</v>
      </c>
      <c r="G68" s="64">
        <f t="shared" si="30"/>
        <v>0</v>
      </c>
      <c r="H68" s="64">
        <f t="shared" si="31"/>
        <v>15</v>
      </c>
      <c r="I68" s="65">
        <f t="shared" si="32"/>
        <v>0</v>
      </c>
      <c r="J68" s="66"/>
      <c r="K68" s="66"/>
      <c r="L68" s="66"/>
      <c r="M68" s="66"/>
      <c r="N68" s="61"/>
      <c r="O68" s="67"/>
      <c r="P68" s="80"/>
      <c r="Q68" s="80"/>
      <c r="R68" s="80"/>
      <c r="S68" s="80"/>
      <c r="T68" s="61"/>
      <c r="U68" s="68"/>
      <c r="V68" s="66"/>
      <c r="W68" s="66"/>
      <c r="X68" s="66"/>
      <c r="Y68" s="66"/>
      <c r="Z68" s="61"/>
      <c r="AA68" s="67"/>
      <c r="AB68" s="80"/>
      <c r="AC68" s="80"/>
      <c r="AD68" s="66"/>
      <c r="AE68" s="66"/>
      <c r="AF68" s="61"/>
      <c r="AG68" s="68"/>
      <c r="AH68" s="80">
        <v>1</v>
      </c>
      <c r="AI68" s="80"/>
      <c r="AJ68" s="66">
        <v>1</v>
      </c>
      <c r="AK68" s="66"/>
      <c r="AL68" s="61">
        <v>3</v>
      </c>
      <c r="AM68" s="67"/>
      <c r="AN68" s="80"/>
      <c r="AO68" s="80"/>
      <c r="AP68" s="80"/>
      <c r="AQ68" s="80"/>
      <c r="AR68" s="61"/>
      <c r="AS68" s="68"/>
      <c r="AT68" s="81"/>
      <c r="AU68" s="82"/>
      <c r="AV68" s="82"/>
      <c r="AW68" s="82"/>
      <c r="AX68" s="83"/>
      <c r="AY68" s="84"/>
      <c r="AZ68" s="85"/>
      <c r="BA68" s="82"/>
      <c r="BB68" s="82"/>
      <c r="BC68" s="82"/>
      <c r="BD68" s="83"/>
      <c r="BE68" s="86"/>
    </row>
    <row r="69" spans="1:61" s="370" customFormat="1">
      <c r="A69" s="383">
        <f t="shared" si="33"/>
        <v>54</v>
      </c>
      <c r="B69" s="79" t="s">
        <v>86</v>
      </c>
      <c r="C69" s="291">
        <f t="shared" ref="C69" si="34">COUNTA(O69,U69,AA69,AG69,AM69,AS69,AY69,BE69)</f>
        <v>0</v>
      </c>
      <c r="D69" s="294">
        <f t="shared" ref="D69" si="35">N69+T69+Z69+AF69+AL69+AR69+AX69+BD69</f>
        <v>3</v>
      </c>
      <c r="E69" s="290">
        <f t="shared" ref="E69" si="36">SUM(J69:M69,P69:S69,V69:Y69,AB69:AE69,AH69:AK69,AN69:AQ69,AT69:AW69,AZ69:BC69)*15</f>
        <v>30</v>
      </c>
      <c r="F69" s="289">
        <f t="shared" ref="F69" si="37">SUM(J69,P69,V69,AB69,AH69,AN69,AT69,AZ69)*15</f>
        <v>15</v>
      </c>
      <c r="G69" s="288">
        <f t="shared" ref="G69" si="38">SUM(K69,Q69,W69,AC69,AI69,AO69,AU69,BA69)*15</f>
        <v>0</v>
      </c>
      <c r="H69" s="288">
        <f t="shared" ref="H69" si="39">SUM(L69,R69,X69,AD69,AJ69,AP69,AV69,BB69)*15</f>
        <v>15</v>
      </c>
      <c r="I69" s="287">
        <f t="shared" ref="I69" si="40">SUM(M69,S69,Y69,AE69,AK69,AQ69,AW69,BC69)*15</f>
        <v>0</v>
      </c>
      <c r="J69" s="296"/>
      <c r="K69" s="296"/>
      <c r="L69" s="296"/>
      <c r="M69" s="296"/>
      <c r="N69" s="294"/>
      <c r="O69" s="295"/>
      <c r="P69" s="292"/>
      <c r="Q69" s="292"/>
      <c r="R69" s="292"/>
      <c r="S69" s="292"/>
      <c r="T69" s="294"/>
      <c r="U69" s="293"/>
      <c r="V69" s="296"/>
      <c r="W69" s="296"/>
      <c r="X69" s="296"/>
      <c r="Y69" s="296"/>
      <c r="Z69" s="294"/>
      <c r="AA69" s="295"/>
      <c r="AB69" s="292"/>
      <c r="AC69" s="292"/>
      <c r="AD69" s="296"/>
      <c r="AE69" s="296"/>
      <c r="AF69" s="294"/>
      <c r="AG69" s="293"/>
      <c r="AH69" s="292"/>
      <c r="AI69" s="292"/>
      <c r="AJ69" s="296"/>
      <c r="AK69" s="296"/>
      <c r="AL69" s="294"/>
      <c r="AM69" s="295"/>
      <c r="AN69" s="292">
        <v>1</v>
      </c>
      <c r="AO69" s="292"/>
      <c r="AP69" s="296">
        <v>1</v>
      </c>
      <c r="AQ69" s="296"/>
      <c r="AR69" s="294">
        <v>3</v>
      </c>
      <c r="AS69" s="293"/>
      <c r="AT69" s="81"/>
      <c r="AU69" s="82"/>
      <c r="AV69" s="82"/>
      <c r="AW69" s="82"/>
      <c r="AX69" s="83"/>
      <c r="AY69" s="84"/>
      <c r="AZ69" s="85"/>
      <c r="BA69" s="82"/>
      <c r="BB69" s="82"/>
      <c r="BC69" s="82"/>
      <c r="BD69" s="83"/>
      <c r="BE69" s="86"/>
    </row>
    <row r="70" spans="1:61">
      <c r="A70" s="286">
        <f>A68+1</f>
        <v>54</v>
      </c>
      <c r="B70" s="79" t="s">
        <v>261</v>
      </c>
      <c r="C70" s="60">
        <f t="shared" si="27"/>
        <v>0</v>
      </c>
      <c r="D70" s="73">
        <f t="shared" si="26"/>
        <v>3</v>
      </c>
      <c r="E70" s="62">
        <f t="shared" si="28"/>
        <v>30</v>
      </c>
      <c r="F70" s="63">
        <f t="shared" si="29"/>
        <v>15</v>
      </c>
      <c r="G70" s="64">
        <f t="shared" si="30"/>
        <v>0</v>
      </c>
      <c r="H70" s="64">
        <f t="shared" si="31"/>
        <v>15</v>
      </c>
      <c r="I70" s="65">
        <f t="shared" si="32"/>
        <v>0</v>
      </c>
      <c r="J70" s="74"/>
      <c r="K70" s="74"/>
      <c r="L70" s="74"/>
      <c r="M70" s="74"/>
      <c r="N70" s="73"/>
      <c r="O70" s="75"/>
      <c r="P70" s="74"/>
      <c r="Q70" s="74"/>
      <c r="R70" s="74"/>
      <c r="S70" s="74"/>
      <c r="T70" s="73"/>
      <c r="U70" s="76"/>
      <c r="V70" s="74"/>
      <c r="W70" s="74"/>
      <c r="X70" s="74"/>
      <c r="Y70" s="74"/>
      <c r="Z70" s="73"/>
      <c r="AA70" s="75"/>
      <c r="AB70" s="131"/>
      <c r="AC70" s="129"/>
      <c r="AD70" s="74"/>
      <c r="AE70" s="74"/>
      <c r="AF70" s="73"/>
      <c r="AG70" s="76"/>
      <c r="AH70" s="74"/>
      <c r="AI70" s="74"/>
      <c r="AJ70" s="74"/>
      <c r="AK70" s="74"/>
      <c r="AL70" s="73"/>
      <c r="AM70" s="75"/>
      <c r="AN70" s="74"/>
      <c r="AO70" s="74"/>
      <c r="AP70" s="74"/>
      <c r="AQ70" s="74"/>
      <c r="AR70" s="83"/>
      <c r="AS70" s="76"/>
      <c r="AT70" s="77">
        <v>1</v>
      </c>
      <c r="AU70" s="74"/>
      <c r="AV70" s="74">
        <v>1</v>
      </c>
      <c r="AW70" s="74"/>
      <c r="AX70" s="73">
        <v>3</v>
      </c>
      <c r="AY70" s="76"/>
      <c r="AZ70" s="78"/>
      <c r="BA70" s="74"/>
      <c r="BB70" s="74"/>
      <c r="BC70" s="74"/>
      <c r="BD70" s="73"/>
      <c r="BE70" s="75"/>
    </row>
    <row r="71" spans="1:61" ht="13.5" thickBot="1">
      <c r="A71" s="286">
        <f t="shared" si="33"/>
        <v>55</v>
      </c>
      <c r="B71" s="132" t="s">
        <v>87</v>
      </c>
      <c r="C71" s="93">
        <f t="shared" si="27"/>
        <v>1</v>
      </c>
      <c r="D71" s="134">
        <f t="shared" si="26"/>
        <v>4</v>
      </c>
      <c r="E71" s="42">
        <f t="shared" si="28"/>
        <v>30</v>
      </c>
      <c r="F71" s="41">
        <f t="shared" si="29"/>
        <v>15</v>
      </c>
      <c r="G71" s="95">
        <f t="shared" si="30"/>
        <v>0</v>
      </c>
      <c r="H71" s="95">
        <f t="shared" si="31"/>
        <v>15</v>
      </c>
      <c r="I71" s="96">
        <f t="shared" si="32"/>
        <v>0</v>
      </c>
      <c r="J71" s="133"/>
      <c r="K71" s="133"/>
      <c r="L71" s="133"/>
      <c r="M71" s="133"/>
      <c r="N71" s="134"/>
      <c r="O71" s="135"/>
      <c r="P71" s="133"/>
      <c r="Q71" s="133"/>
      <c r="R71" s="133"/>
      <c r="S71" s="133"/>
      <c r="T71" s="134"/>
      <c r="U71" s="136"/>
      <c r="V71" s="133"/>
      <c r="W71" s="133"/>
      <c r="X71" s="133"/>
      <c r="Y71" s="133"/>
      <c r="Z71" s="134"/>
      <c r="AA71" s="135"/>
      <c r="AB71" s="137"/>
      <c r="AC71" s="138"/>
      <c r="AD71" s="133"/>
      <c r="AE71" s="133"/>
      <c r="AF71" s="134"/>
      <c r="AG71" s="136"/>
      <c r="AH71" s="133"/>
      <c r="AI71" s="133"/>
      <c r="AJ71" s="133"/>
      <c r="AK71" s="133"/>
      <c r="AL71" s="134"/>
      <c r="AM71" s="135"/>
      <c r="AN71" s="133"/>
      <c r="AO71" s="133"/>
      <c r="AP71" s="133"/>
      <c r="AQ71" s="133"/>
      <c r="AR71" s="134"/>
      <c r="AS71" s="136"/>
      <c r="AT71" s="139"/>
      <c r="AU71" s="133"/>
      <c r="AV71" s="133"/>
      <c r="AW71" s="133"/>
      <c r="AX71" s="134"/>
      <c r="AY71" s="136"/>
      <c r="AZ71" s="140">
        <v>1</v>
      </c>
      <c r="BA71" s="133"/>
      <c r="BB71" s="133">
        <v>1</v>
      </c>
      <c r="BC71" s="133"/>
      <c r="BD71" s="134">
        <v>4</v>
      </c>
      <c r="BE71" s="135" t="s">
        <v>29</v>
      </c>
    </row>
    <row r="72" spans="1:61">
      <c r="A72" s="153"/>
      <c r="B72" s="154" t="s">
        <v>88</v>
      </c>
      <c r="D72" s="107">
        <f t="shared" si="26"/>
        <v>248</v>
      </c>
      <c r="E72" s="29"/>
      <c r="F72" s="29"/>
      <c r="G72" s="29"/>
      <c r="H72" s="29"/>
      <c r="I72" s="29"/>
      <c r="J72" s="143"/>
      <c r="K72" s="143"/>
      <c r="L72" s="143"/>
      <c r="M72" s="143"/>
      <c r="N72" s="107">
        <f>N9+N18+N26+N57</f>
        <v>27</v>
      </c>
      <c r="O72" s="110"/>
      <c r="P72" s="143"/>
      <c r="Q72" s="143"/>
      <c r="R72" s="143"/>
      <c r="S72" s="143"/>
      <c r="T72" s="107">
        <f>T9+T18+T26+T57</f>
        <v>27</v>
      </c>
      <c r="U72" s="110"/>
      <c r="V72" s="143"/>
      <c r="W72" s="143"/>
      <c r="X72" s="143"/>
      <c r="Y72" s="143"/>
      <c r="Z72" s="107">
        <f>Z9+Z18+Z26+Z57</f>
        <v>30</v>
      </c>
      <c r="AA72" s="110"/>
      <c r="AB72" s="143"/>
      <c r="AC72" s="143"/>
      <c r="AD72" s="143"/>
      <c r="AE72" s="143"/>
      <c r="AF72" s="107">
        <f>AF9+AF18+AF26+AF57</f>
        <v>33</v>
      </c>
      <c r="AG72" s="110"/>
      <c r="AH72" s="143"/>
      <c r="AI72" s="143"/>
      <c r="AJ72" s="143"/>
      <c r="AK72" s="143"/>
      <c r="AL72" s="107">
        <f>AL9+AL18+AL26+AL57</f>
        <v>28</v>
      </c>
      <c r="AM72" s="110"/>
      <c r="AN72" s="143"/>
      <c r="AO72" s="143"/>
      <c r="AP72" s="143"/>
      <c r="AQ72" s="143"/>
      <c r="AR72" s="107">
        <f>AR9+AR18+AR26+AR57</f>
        <v>31</v>
      </c>
      <c r="AS72" s="110"/>
      <c r="AT72" s="143"/>
      <c r="AU72" s="143"/>
      <c r="AV72" s="143"/>
      <c r="AW72" s="143"/>
      <c r="AX72" s="107">
        <f>AX9+AX18+AX26+AX57</f>
        <v>42</v>
      </c>
      <c r="AY72" s="110"/>
      <c r="AZ72" s="143"/>
      <c r="BA72" s="143"/>
      <c r="BB72" s="143"/>
      <c r="BC72" s="143"/>
      <c r="BD72" s="107">
        <f>BD9+BD18+BD26+BD57</f>
        <v>30</v>
      </c>
      <c r="BE72" s="110"/>
    </row>
    <row r="73" spans="1:61">
      <c r="A73" s="108"/>
      <c r="B73" s="109" t="s">
        <v>89</v>
      </c>
      <c r="C73" s="155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  <c r="AA73" s="156"/>
      <c r="AB73" s="156"/>
      <c r="AC73" s="156"/>
      <c r="AD73" s="156"/>
      <c r="AE73" s="156"/>
      <c r="AF73" s="156"/>
      <c r="AG73" s="156"/>
      <c r="AH73" s="156"/>
      <c r="AI73" s="156"/>
      <c r="AJ73" s="156"/>
      <c r="AK73" s="156"/>
      <c r="AL73" s="156"/>
      <c r="AM73" s="156"/>
      <c r="AN73" s="156"/>
      <c r="AO73" s="156"/>
      <c r="AP73" s="156"/>
      <c r="AQ73" s="156"/>
      <c r="AR73" s="156"/>
      <c r="AS73" s="156"/>
      <c r="AT73" s="156"/>
      <c r="AU73" s="156"/>
      <c r="AV73" s="156"/>
      <c r="AW73" s="156"/>
      <c r="AX73" s="156"/>
      <c r="AY73" s="156"/>
      <c r="AZ73" s="156"/>
      <c r="BA73" s="156"/>
      <c r="BB73" s="156"/>
      <c r="BC73" s="156"/>
      <c r="BD73" s="156"/>
      <c r="BE73" s="156"/>
    </row>
    <row r="74" spans="1:61">
      <c r="A74" s="157"/>
      <c r="B74" s="158"/>
      <c r="C74" s="159">
        <f>SUM(C10:C16,C19:C24,C29:C55,C58:C71)</f>
        <v>25</v>
      </c>
      <c r="D74" s="160"/>
      <c r="E74" s="161">
        <f>SUM(E10:E16,E19:E24,E27:E55,E58:E71)</f>
        <v>1785</v>
      </c>
      <c r="F74" s="162">
        <f t="shared" ref="F74:M74" si="41">SUM(F10:F16,F19:F24,F29:F55,F58:F71)</f>
        <v>675</v>
      </c>
      <c r="G74" s="162">
        <f t="shared" si="41"/>
        <v>285</v>
      </c>
      <c r="H74" s="162">
        <f t="shared" si="41"/>
        <v>585</v>
      </c>
      <c r="I74" s="163">
        <f t="shared" si="41"/>
        <v>165</v>
      </c>
      <c r="J74" s="164">
        <f t="shared" si="41"/>
        <v>8</v>
      </c>
      <c r="K74" s="164">
        <f t="shared" si="41"/>
        <v>3</v>
      </c>
      <c r="L74" s="164">
        <f t="shared" si="41"/>
        <v>6</v>
      </c>
      <c r="M74" s="164">
        <f t="shared" si="41"/>
        <v>0</v>
      </c>
      <c r="N74" s="160"/>
      <c r="O74" s="165">
        <f>COUNTA(O10:O16,O19:O24,O29:O55,O58:O71)</f>
        <v>3</v>
      </c>
      <c r="P74" s="164">
        <f>SUM(P10:P16,P19:P24,P29:P55,P58:P71)</f>
        <v>5</v>
      </c>
      <c r="Q74" s="164">
        <f>SUM(Q10:Q16,Q19:Q24,Q29:Q55,Q58:Q71)</f>
        <v>5</v>
      </c>
      <c r="R74" s="164">
        <f>SUM(R10:R16,R19:R24,R29:R55,R58:R71)</f>
        <v>2</v>
      </c>
      <c r="S74" s="164">
        <f>SUM(S10:S16,S19:S24,S29:S55,S58:S71)</f>
        <v>1</v>
      </c>
      <c r="T74" s="160"/>
      <c r="U74" s="165">
        <f>COUNTA(U10:U16,U19:U24,U29:U55,U58:U71)</f>
        <v>3</v>
      </c>
      <c r="V74" s="164">
        <f>SUM(V10:V16,V19:V24,V29:V55,V58:V71)</f>
        <v>5</v>
      </c>
      <c r="W74" s="164">
        <f>SUM(W10:W16,W19:W24,W29:W55,W58:W71)</f>
        <v>2</v>
      </c>
      <c r="X74" s="164">
        <f>SUM(X10:X16,X19:X24,X29:X55,X58:X71)</f>
        <v>6</v>
      </c>
      <c r="Y74" s="164">
        <f>SUM(Y10:Y16,Y19:Y24,Y29:Y55,Y58:Y71)</f>
        <v>0</v>
      </c>
      <c r="Z74" s="160"/>
      <c r="AA74" s="165">
        <f>COUNTA(AA10:AA16,AA19:AA24,AA29:AA55,AA58:AA71)</f>
        <v>5</v>
      </c>
      <c r="AB74" s="164">
        <f>SUM(AB10:AB16,AB19:AB24,AB29:AB55,AB58:AB71)</f>
        <v>7</v>
      </c>
      <c r="AC74" s="164">
        <f>SUM(AC10:AC16,AC19:AC24,AC29:AC55,AC58:AC71)</f>
        <v>2</v>
      </c>
      <c r="AD74" s="164">
        <f>SUM(AD10:AD16,AD19:AD24,AD29:AD55,AD58:AD71)</f>
        <v>9</v>
      </c>
      <c r="AE74" s="164">
        <f>SUM(AE10:AE16,AE19:AE24,AE29:AE55,AE58:AE71)</f>
        <v>2</v>
      </c>
      <c r="AF74" s="160"/>
      <c r="AG74" s="165">
        <f>COUNTA(AG10:AG16,AG19:AG24,AG29:AG55,AG58:AG71)</f>
        <v>4</v>
      </c>
      <c r="AH74" s="164">
        <f>SUM(AH10:AH16,AH19:AH24,AH29:AH55,AH58:AH71)</f>
        <v>8</v>
      </c>
      <c r="AI74" s="164">
        <f>SUM(AI10:AI16,AI19:AI24,AI29:AI55,AI58:AI71)</f>
        <v>3</v>
      </c>
      <c r="AJ74" s="164">
        <f>SUM(AJ10:AJ16,AJ19:AJ24,AJ29:AJ55,AJ58:AJ71)</f>
        <v>5</v>
      </c>
      <c r="AK74" s="164">
        <f>SUM(AK10:AK16,AK19:AK24,AK29:AK55,AK58:AK71)</f>
        <v>1</v>
      </c>
      <c r="AL74" s="107"/>
      <c r="AM74" s="165">
        <f>COUNTA(AM10:AM16,AM19:AM24,AM29:AM55,AM58:AM71)</f>
        <v>3</v>
      </c>
      <c r="AN74" s="164">
        <f>SUM(AN10:AN16,AN19:AN24,AN29:AN55,AN58:AN71)</f>
        <v>8</v>
      </c>
      <c r="AO74" s="164">
        <f>SUM(AO10:AO16,AO19:AO24,AO29:AO55,AO58:AO71)</f>
        <v>2</v>
      </c>
      <c r="AP74" s="164">
        <f>SUM(AP10:AP16,AP19:AP24,AP29:AP55,AP58:AP71)</f>
        <v>6</v>
      </c>
      <c r="AQ74" s="164">
        <f>SUM(AQ10:AQ16,AQ19:AQ24,AQ29:AQ55,AQ58:AQ71)</f>
        <v>4</v>
      </c>
      <c r="AR74" s="107"/>
      <c r="AS74" s="165">
        <f>COUNTA(AS10:AS16,AS19:AS24,AS29:AS55,AS58:AS71)</f>
        <v>4</v>
      </c>
      <c r="AT74" s="164">
        <f>SUM(AT10:AT16,AT19:AT24,AT29:AT55,AT58:AT71)</f>
        <v>4</v>
      </c>
      <c r="AU74" s="164">
        <f>SUM(AU10:AU16,AU19:AU24,AU29:AU55,AU58:AU71)</f>
        <v>0</v>
      </c>
      <c r="AV74" s="164">
        <f>SUM(AV10:AV16,AV19:AV24,AV29:AV55,AV58:AV71)</f>
        <v>2</v>
      </c>
      <c r="AW74" s="164">
        <f>SUM(AW10:AW16,AW19:AW24,AW29:AW55,AW58:AW71)</f>
        <v>1</v>
      </c>
      <c r="AX74" s="107"/>
      <c r="AY74" s="165">
        <f>COUNTA(AY10:AY16,AY19:AY24,AY29:AY55,AY58:AY71)</f>
        <v>1</v>
      </c>
      <c r="AZ74" s="164">
        <f>SUM(AZ10:AZ16,AZ19:AZ24,AZ29:AZ55,AZ58:AZ71)</f>
        <v>2</v>
      </c>
      <c r="BA74" s="164">
        <f>SUM(BA10:BA16,BA19:BA24,BA29:BA55,BA58:BA71)</f>
        <v>0</v>
      </c>
      <c r="BB74" s="164">
        <f>SUM(BB10:BB16,BB19:BB24,BB29:BB55,BB58:BB71)</f>
        <v>3</v>
      </c>
      <c r="BC74" s="164">
        <f>SUM(BC10:BC16,BC19:BC24,BC29:BC55,BC58:BC71)</f>
        <v>2</v>
      </c>
      <c r="BD74" s="107"/>
      <c r="BE74" s="165">
        <f>COUNTA(BE10:BE16,BE19:BE24,BE29:BE55,BE58:BE71)</f>
        <v>2</v>
      </c>
    </row>
    <row r="75" spans="1:61" ht="13.5" thickBot="1">
      <c r="A75" s="166"/>
      <c r="B75" s="167" t="s">
        <v>90</v>
      </c>
      <c r="C75" s="168"/>
      <c r="D75" s="169"/>
      <c r="E75" s="170"/>
      <c r="F75" s="170"/>
      <c r="G75" s="170"/>
      <c r="H75" s="170"/>
      <c r="I75" s="171"/>
      <c r="J75" s="172"/>
      <c r="K75" s="173">
        <f>SUM(J74:M74)</f>
        <v>17</v>
      </c>
      <c r="L75" s="174"/>
      <c r="M75" s="173"/>
      <c r="N75" s="173"/>
      <c r="O75" s="175"/>
      <c r="P75" s="176"/>
      <c r="Q75" s="169">
        <f>SUM(P74:S74)</f>
        <v>13</v>
      </c>
      <c r="R75" s="177"/>
      <c r="S75" s="169"/>
      <c r="T75" s="169"/>
      <c r="U75" s="178"/>
      <c r="V75" s="176"/>
      <c r="W75" s="169">
        <f>SUM(V74:Y74)</f>
        <v>13</v>
      </c>
      <c r="X75" s="177"/>
      <c r="Y75" s="169"/>
      <c r="Z75" s="169"/>
      <c r="AA75" s="179"/>
      <c r="AB75" s="180"/>
      <c r="AC75" s="169">
        <f>SUM(AB74:AE74)</f>
        <v>20</v>
      </c>
      <c r="AD75" s="177"/>
      <c r="AE75" s="169"/>
      <c r="AF75" s="169"/>
      <c r="AG75" s="181"/>
      <c r="AH75" s="180"/>
      <c r="AI75" s="169">
        <f>SUM(AH74:AK74)</f>
        <v>17</v>
      </c>
      <c r="AJ75" s="177"/>
      <c r="AK75" s="169"/>
      <c r="AL75" s="169"/>
      <c r="AM75" s="175"/>
      <c r="AN75" s="176"/>
      <c r="AO75" s="182">
        <f>SUM(AN74:AQ74)</f>
        <v>20</v>
      </c>
      <c r="AP75" s="177"/>
      <c r="AQ75" s="169"/>
      <c r="AR75" s="169"/>
      <c r="AS75" s="178"/>
      <c r="AT75" s="183"/>
      <c r="AU75" s="169">
        <f>SUM(AT74:AW74)</f>
        <v>7</v>
      </c>
      <c r="AV75" s="169"/>
      <c r="AW75" s="169"/>
      <c r="AX75" s="169"/>
      <c r="AY75" s="178"/>
      <c r="AZ75" s="183"/>
      <c r="BA75" s="169">
        <f>SUM(AZ74:BC74)</f>
        <v>7</v>
      </c>
      <c r="BB75" s="169"/>
      <c r="BC75" s="169"/>
      <c r="BD75" s="169"/>
      <c r="BE75" s="175"/>
    </row>
    <row r="76" spans="1:61" ht="14.25" thickTop="1" thickBot="1">
      <c r="A76" s="184" t="s">
        <v>91</v>
      </c>
      <c r="B76" s="185"/>
      <c r="C76" s="144"/>
      <c r="D76" s="107"/>
      <c r="E76" s="106"/>
      <c r="F76" s="104"/>
      <c r="G76" s="104"/>
      <c r="H76" s="104"/>
      <c r="I76" s="104"/>
      <c r="J76" s="106"/>
      <c r="K76" s="106"/>
      <c r="L76" s="106"/>
      <c r="M76" s="106"/>
      <c r="N76" s="107"/>
      <c r="O76" s="106"/>
      <c r="P76" s="106"/>
      <c r="Q76" s="106"/>
      <c r="R76" s="106"/>
      <c r="S76" s="106"/>
      <c r="T76" s="107"/>
      <c r="U76" s="106"/>
      <c r="V76" s="106"/>
      <c r="W76" s="106"/>
      <c r="X76" s="106"/>
      <c r="Y76" s="106"/>
      <c r="Z76" s="107"/>
      <c r="AA76" s="106"/>
      <c r="AB76" s="106"/>
      <c r="AC76" s="106"/>
      <c r="AD76" s="106"/>
      <c r="AE76" s="106"/>
      <c r="AF76" s="107"/>
      <c r="AG76" s="106"/>
      <c r="AH76" s="106"/>
      <c r="AI76" s="106"/>
      <c r="AJ76" s="106"/>
      <c r="AK76" s="106"/>
      <c r="AL76" s="107"/>
      <c r="AM76" s="106"/>
      <c r="AN76" s="106"/>
      <c r="AO76" s="106"/>
      <c r="AP76" s="106"/>
      <c r="AQ76" s="106"/>
      <c r="AR76" s="107"/>
      <c r="AS76" s="106"/>
      <c r="AT76" s="106"/>
      <c r="AU76" s="106"/>
      <c r="AV76" s="106"/>
      <c r="AW76" s="106"/>
      <c r="AX76" s="107"/>
      <c r="AY76" s="106"/>
      <c r="AZ76" s="106"/>
      <c r="BA76" s="106"/>
      <c r="BB76" s="106"/>
      <c r="BC76" s="106"/>
      <c r="BD76" s="107"/>
      <c r="BE76" s="106"/>
    </row>
    <row r="77" spans="1:61" ht="24" customHeight="1" thickBot="1">
      <c r="A77" s="146" t="s">
        <v>92</v>
      </c>
      <c r="B77" s="147" t="s">
        <v>76</v>
      </c>
      <c r="C77" s="54"/>
      <c r="D77" s="55">
        <f t="shared" ref="D77:D92" si="42">N77+T77+Z77+AF77+AL77+AR77+AX77+BD77</f>
        <v>47</v>
      </c>
      <c r="E77" s="56">
        <f>SUM(E78:E91)</f>
        <v>405</v>
      </c>
      <c r="F77" s="54"/>
      <c r="G77" s="54"/>
      <c r="H77" s="54"/>
      <c r="I77" s="54"/>
      <c r="J77" s="54"/>
      <c r="K77" s="54"/>
      <c r="L77" s="54"/>
      <c r="M77" s="54"/>
      <c r="N77" s="311">
        <f>SUM(N78:N91)</f>
        <v>0</v>
      </c>
      <c r="O77" s="54"/>
      <c r="P77" s="54"/>
      <c r="Q77" s="54"/>
      <c r="R77" s="54"/>
      <c r="S77" s="54"/>
      <c r="T77" s="311">
        <f>SUM(T78:T91)</f>
        <v>0</v>
      </c>
      <c r="U77" s="54"/>
      <c r="V77" s="54"/>
      <c r="W77" s="54"/>
      <c r="X77" s="54"/>
      <c r="Y77" s="54"/>
      <c r="Z77" s="311">
        <f>SUM(Z78:Z91)</f>
        <v>0</v>
      </c>
      <c r="AA77" s="54"/>
      <c r="AB77" s="54"/>
      <c r="AC77" s="54"/>
      <c r="AD77" s="54"/>
      <c r="AE77" s="54"/>
      <c r="AF77" s="311">
        <f>SUM(AF78:AF91)</f>
        <v>0</v>
      </c>
      <c r="AG77" s="54"/>
      <c r="AH77" s="54"/>
      <c r="AI77" s="54"/>
      <c r="AJ77" s="54"/>
      <c r="AK77" s="54"/>
      <c r="AL77" s="311">
        <f>SUM(AL78:AL91)</f>
        <v>21</v>
      </c>
      <c r="AM77" s="54"/>
      <c r="AN77" s="54"/>
      <c r="AO77" s="54"/>
      <c r="AP77" s="54"/>
      <c r="AQ77" s="54"/>
      <c r="AR77" s="311">
        <f>SUM(AR78:AR91)</f>
        <v>16</v>
      </c>
      <c r="AS77" s="54"/>
      <c r="AT77" s="54"/>
      <c r="AU77" s="54"/>
      <c r="AV77" s="54"/>
      <c r="AW77" s="54"/>
      <c r="AX77" s="311">
        <f>SUM(AX78:AX91)</f>
        <v>6</v>
      </c>
      <c r="AY77" s="54"/>
      <c r="AZ77" s="54"/>
      <c r="BA77" s="54"/>
      <c r="BB77" s="54"/>
      <c r="BC77" s="54"/>
      <c r="BD77" s="55">
        <f>SUM(BD78:BD91)</f>
        <v>4</v>
      </c>
      <c r="BE77" s="54"/>
    </row>
    <row r="78" spans="1:61" ht="22.5">
      <c r="A78" s="87">
        <v>43</v>
      </c>
      <c r="B78" s="79" t="s">
        <v>93</v>
      </c>
      <c r="C78" s="60">
        <f t="shared" ref="C78:C91" si="43">COUNTA(O78,U78,AA78,AG78,AM78,AS78,AY78,BE78)</f>
        <v>1</v>
      </c>
      <c r="D78" s="61">
        <f t="shared" si="42"/>
        <v>4</v>
      </c>
      <c r="E78" s="62">
        <f t="shared" ref="E78:E91" si="44">SUM(J78:M78,P78:S78,V78:Y78,AB78:AE78,AH78:AK78,AN78:AQ78,AT78:AW78,AZ78:BC78)*15</f>
        <v>30</v>
      </c>
      <c r="F78" s="63">
        <f t="shared" ref="F78:F91" si="45">SUM(J78,P78,V78,AB78,AH78,AN78,AT78,AZ78)*15</f>
        <v>15</v>
      </c>
      <c r="G78" s="64">
        <f t="shared" ref="G78:G91" si="46">SUM(K78,Q78,W78,AC78,AI78,AO78,AU78,BA78)*15</f>
        <v>0</v>
      </c>
      <c r="H78" s="64">
        <f t="shared" ref="H78:H91" si="47">SUM(L78,R78,X78,AD78,AJ78,AP78,AV78,BB78)*15</f>
        <v>15</v>
      </c>
      <c r="I78" s="65">
        <f t="shared" ref="I78:I91" si="48">SUM(M78,S78,Y78,AE78,AK78,AQ78,AW78,BC78)*15</f>
        <v>0</v>
      </c>
      <c r="J78" s="66"/>
      <c r="K78" s="66"/>
      <c r="L78" s="66"/>
      <c r="M78" s="66"/>
      <c r="N78" s="61"/>
      <c r="O78" s="67"/>
      <c r="P78" s="66"/>
      <c r="Q78" s="66"/>
      <c r="R78" s="66"/>
      <c r="S78" s="66"/>
      <c r="T78" s="61"/>
      <c r="U78" s="68"/>
      <c r="V78" s="66"/>
      <c r="W78" s="66"/>
      <c r="X78" s="66"/>
      <c r="Y78" s="66"/>
      <c r="Z78" s="61"/>
      <c r="AA78" s="67"/>
      <c r="AB78" s="66"/>
      <c r="AC78" s="66"/>
      <c r="AD78" s="80"/>
      <c r="AE78" s="149"/>
      <c r="AF78" s="150"/>
      <c r="AG78" s="68"/>
      <c r="AH78" s="130"/>
      <c r="AI78" s="66"/>
      <c r="AJ78" s="66"/>
      <c r="AK78" s="66"/>
      <c r="AL78" s="61"/>
      <c r="AM78" s="67"/>
      <c r="AN78" s="66">
        <v>1</v>
      </c>
      <c r="AO78" s="66"/>
      <c r="AP78" s="80">
        <v>1</v>
      </c>
      <c r="AQ78" s="66"/>
      <c r="AR78" s="61">
        <v>4</v>
      </c>
      <c r="AS78" s="68" t="s">
        <v>29</v>
      </c>
      <c r="AT78" s="125"/>
      <c r="AU78" s="149"/>
      <c r="AV78" s="66"/>
      <c r="AW78" s="66"/>
      <c r="AX78" s="61"/>
      <c r="AY78" s="68"/>
      <c r="AZ78" s="130"/>
      <c r="BA78" s="149"/>
      <c r="BB78" s="66"/>
      <c r="BC78" s="66"/>
      <c r="BD78" s="61"/>
      <c r="BE78" s="67"/>
      <c r="BH78" s="370"/>
      <c r="BI78" s="370"/>
    </row>
    <row r="79" spans="1:61">
      <c r="A79" s="87">
        <f t="shared" ref="A79:A91" si="49">A78+1</f>
        <v>44</v>
      </c>
      <c r="B79" s="186" t="s">
        <v>94</v>
      </c>
      <c r="C79" s="60">
        <f t="shared" si="43"/>
        <v>1</v>
      </c>
      <c r="D79" s="61">
        <f t="shared" si="42"/>
        <v>5</v>
      </c>
      <c r="E79" s="62">
        <f t="shared" si="44"/>
        <v>45</v>
      </c>
      <c r="F79" s="63">
        <f t="shared" si="45"/>
        <v>15</v>
      </c>
      <c r="G79" s="64">
        <f t="shared" si="46"/>
        <v>0</v>
      </c>
      <c r="H79" s="64">
        <f t="shared" si="47"/>
        <v>15</v>
      </c>
      <c r="I79" s="65">
        <f t="shared" si="48"/>
        <v>15</v>
      </c>
      <c r="J79" s="66"/>
      <c r="K79" s="66"/>
      <c r="L79" s="66"/>
      <c r="M79" s="66"/>
      <c r="N79" s="61"/>
      <c r="O79" s="67"/>
      <c r="P79" s="66"/>
      <c r="Q79" s="66"/>
      <c r="R79" s="66"/>
      <c r="S79" s="66"/>
      <c r="T79" s="61"/>
      <c r="U79" s="68"/>
      <c r="V79" s="66"/>
      <c r="W79" s="66"/>
      <c r="X79" s="66"/>
      <c r="Y79" s="66"/>
      <c r="Z79" s="61"/>
      <c r="AA79" s="67"/>
      <c r="AB79" s="66"/>
      <c r="AC79" s="66"/>
      <c r="AD79" s="80"/>
      <c r="AE79" s="149"/>
      <c r="AF79" s="150"/>
      <c r="AG79" s="68"/>
      <c r="AH79" s="130">
        <v>1</v>
      </c>
      <c r="AI79" s="66"/>
      <c r="AJ79" s="66">
        <v>1</v>
      </c>
      <c r="AK79" s="66">
        <v>1</v>
      </c>
      <c r="AL79" s="61">
        <v>5</v>
      </c>
      <c r="AM79" s="187" t="s">
        <v>29</v>
      </c>
      <c r="AN79" s="66"/>
      <c r="AO79" s="66"/>
      <c r="AP79" s="80"/>
      <c r="AQ79" s="66"/>
      <c r="AR79" s="61"/>
      <c r="AS79" s="68"/>
      <c r="AT79" s="125"/>
      <c r="AU79" s="149"/>
      <c r="AV79" s="66"/>
      <c r="AW79" s="66"/>
      <c r="AX79" s="61"/>
      <c r="AY79" s="68"/>
      <c r="AZ79" s="130"/>
      <c r="BA79" s="149"/>
      <c r="BB79" s="66"/>
      <c r="BC79" s="66"/>
      <c r="BD79" s="61"/>
      <c r="BE79" s="67"/>
      <c r="BG79" s="370"/>
      <c r="BH79" s="370"/>
      <c r="BI79" s="370"/>
    </row>
    <row r="80" spans="1:61">
      <c r="A80" s="87">
        <f t="shared" si="49"/>
        <v>45</v>
      </c>
      <c r="B80" s="79" t="s">
        <v>95</v>
      </c>
      <c r="C80" s="60">
        <f t="shared" si="43"/>
        <v>0</v>
      </c>
      <c r="D80" s="61">
        <f t="shared" si="42"/>
        <v>2</v>
      </c>
      <c r="E80" s="62">
        <f t="shared" si="44"/>
        <v>15</v>
      </c>
      <c r="F80" s="63">
        <f t="shared" si="45"/>
        <v>0</v>
      </c>
      <c r="G80" s="64">
        <f t="shared" si="46"/>
        <v>0</v>
      </c>
      <c r="H80" s="64">
        <f t="shared" si="47"/>
        <v>15</v>
      </c>
      <c r="I80" s="65">
        <f t="shared" si="48"/>
        <v>0</v>
      </c>
      <c r="J80" s="74"/>
      <c r="K80" s="66"/>
      <c r="L80" s="66"/>
      <c r="M80" s="116"/>
      <c r="N80" s="61"/>
      <c r="O80" s="75"/>
      <c r="P80" s="116"/>
      <c r="Q80" s="116"/>
      <c r="R80" s="116"/>
      <c r="S80" s="116"/>
      <c r="T80" s="61"/>
      <c r="U80" s="76"/>
      <c r="V80" s="66"/>
      <c r="W80" s="66"/>
      <c r="X80" s="116"/>
      <c r="Y80" s="116"/>
      <c r="Z80" s="61"/>
      <c r="AA80" s="75"/>
      <c r="AB80" s="116"/>
      <c r="AC80" s="116"/>
      <c r="AD80" s="188"/>
      <c r="AE80" s="152"/>
      <c r="AF80" s="150"/>
      <c r="AG80" s="76"/>
      <c r="AH80" s="152"/>
      <c r="AI80" s="116"/>
      <c r="AJ80" s="188"/>
      <c r="AK80" s="116"/>
      <c r="AL80" s="61"/>
      <c r="AM80" s="67"/>
      <c r="AN80" s="66"/>
      <c r="AO80" s="66"/>
      <c r="AP80" s="80">
        <v>1</v>
      </c>
      <c r="AQ80" s="66"/>
      <c r="AR80" s="61">
        <v>2</v>
      </c>
      <c r="AS80" s="68"/>
      <c r="AT80" s="125"/>
      <c r="AU80" s="149"/>
      <c r="AV80" s="66"/>
      <c r="AW80" s="66"/>
      <c r="AX80" s="61"/>
      <c r="AY80" s="76"/>
      <c r="AZ80" s="152"/>
      <c r="BA80" s="149"/>
      <c r="BB80" s="66"/>
      <c r="BC80" s="66"/>
      <c r="BD80" s="61"/>
      <c r="BE80" s="67"/>
      <c r="BG80" s="370"/>
      <c r="BH80" s="370"/>
      <c r="BI80" s="370"/>
    </row>
    <row r="81" spans="1:61">
      <c r="A81" s="87">
        <f t="shared" si="49"/>
        <v>46</v>
      </c>
      <c r="B81" s="79" t="s">
        <v>96</v>
      </c>
      <c r="C81" s="60">
        <f t="shared" si="43"/>
        <v>0</v>
      </c>
      <c r="D81" s="61">
        <f t="shared" si="42"/>
        <v>3</v>
      </c>
      <c r="E81" s="62">
        <f t="shared" si="44"/>
        <v>30</v>
      </c>
      <c r="F81" s="63">
        <f t="shared" si="45"/>
        <v>0</v>
      </c>
      <c r="G81" s="64">
        <f t="shared" si="46"/>
        <v>0</v>
      </c>
      <c r="H81" s="64">
        <f t="shared" si="47"/>
        <v>15</v>
      </c>
      <c r="I81" s="65">
        <f t="shared" si="48"/>
        <v>15</v>
      </c>
      <c r="J81" s="74"/>
      <c r="K81" s="66"/>
      <c r="L81" s="66"/>
      <c r="M81" s="66"/>
      <c r="N81" s="61"/>
      <c r="O81" s="67"/>
      <c r="P81" s="66"/>
      <c r="Q81" s="66"/>
      <c r="R81" s="66"/>
      <c r="S81" s="66"/>
      <c r="T81" s="61"/>
      <c r="U81" s="68"/>
      <c r="V81" s="66"/>
      <c r="W81" s="66"/>
      <c r="X81" s="66"/>
      <c r="Y81" s="66"/>
      <c r="Z81" s="61"/>
      <c r="AA81" s="75"/>
      <c r="AB81" s="66"/>
      <c r="AC81" s="66"/>
      <c r="AD81" s="80"/>
      <c r="AE81" s="149"/>
      <c r="AF81" s="150"/>
      <c r="AG81" s="76"/>
      <c r="AH81" s="149"/>
      <c r="AI81" s="66"/>
      <c r="AJ81" s="66"/>
      <c r="AK81" s="66"/>
      <c r="AL81" s="61"/>
      <c r="AM81" s="67"/>
      <c r="AN81" s="66"/>
      <c r="AO81" s="66"/>
      <c r="AP81" s="80">
        <v>1</v>
      </c>
      <c r="AQ81" s="66">
        <v>1</v>
      </c>
      <c r="AR81" s="61">
        <v>3</v>
      </c>
      <c r="AS81" s="68"/>
      <c r="AT81" s="125"/>
      <c r="AU81" s="149"/>
      <c r="AV81" s="66"/>
      <c r="AW81" s="66"/>
      <c r="AX81" s="61"/>
      <c r="AY81" s="76"/>
      <c r="AZ81" s="149"/>
      <c r="BA81" s="149"/>
      <c r="BB81" s="66"/>
      <c r="BC81" s="66"/>
      <c r="BD81" s="61"/>
      <c r="BE81" s="67"/>
      <c r="BG81" s="370"/>
      <c r="BH81" s="370"/>
      <c r="BI81" s="370"/>
    </row>
    <row r="82" spans="1:61">
      <c r="A82" s="87">
        <f t="shared" si="49"/>
        <v>47</v>
      </c>
      <c r="B82" s="113" t="s">
        <v>97</v>
      </c>
      <c r="C82" s="60">
        <f t="shared" si="43"/>
        <v>2</v>
      </c>
      <c r="D82" s="61">
        <f t="shared" si="42"/>
        <v>3</v>
      </c>
      <c r="E82" s="62">
        <f t="shared" si="44"/>
        <v>30</v>
      </c>
      <c r="F82" s="63">
        <f t="shared" si="45"/>
        <v>15</v>
      </c>
      <c r="G82" s="64">
        <f t="shared" si="46"/>
        <v>0</v>
      </c>
      <c r="H82" s="64">
        <f t="shared" si="47"/>
        <v>15</v>
      </c>
      <c r="I82" s="65">
        <f t="shared" si="48"/>
        <v>0</v>
      </c>
      <c r="J82" s="66"/>
      <c r="K82" s="66"/>
      <c r="L82" s="66"/>
      <c r="M82" s="66"/>
      <c r="N82" s="61"/>
      <c r="O82" s="67"/>
      <c r="P82" s="66"/>
      <c r="Q82" s="66"/>
      <c r="R82" s="66"/>
      <c r="S82" s="66"/>
      <c r="T82" s="61"/>
      <c r="U82" s="68"/>
      <c r="V82" s="66"/>
      <c r="W82" s="66"/>
      <c r="X82" s="66"/>
      <c r="Y82" s="66"/>
      <c r="Z82" s="61"/>
      <c r="AA82" s="67"/>
      <c r="AB82" s="66"/>
      <c r="AC82" s="66"/>
      <c r="AD82" s="80"/>
      <c r="AE82" s="149"/>
      <c r="AF82" s="150"/>
      <c r="AG82" s="68"/>
      <c r="AH82" s="130"/>
      <c r="AI82" s="66"/>
      <c r="AJ82" s="66"/>
      <c r="AK82" s="66"/>
      <c r="AL82" s="61"/>
      <c r="AM82" s="67"/>
      <c r="AN82" s="66"/>
      <c r="AO82" s="66"/>
      <c r="AP82" s="80"/>
      <c r="AQ82" s="66"/>
      <c r="AR82" s="61"/>
      <c r="AS82" s="68" t="s">
        <v>29</v>
      </c>
      <c r="AT82" s="125">
        <v>1</v>
      </c>
      <c r="AU82" s="149"/>
      <c r="AV82" s="66">
        <v>1</v>
      </c>
      <c r="AW82" s="66"/>
      <c r="AX82" s="61">
        <v>3</v>
      </c>
      <c r="AY82" s="68" t="s">
        <v>29</v>
      </c>
      <c r="AZ82" s="130"/>
      <c r="BA82" s="149"/>
      <c r="BB82" s="66"/>
      <c r="BC82" s="66"/>
      <c r="BD82" s="61"/>
      <c r="BE82" s="67"/>
      <c r="BG82" s="370"/>
      <c r="BH82" s="370"/>
      <c r="BI82" s="370"/>
    </row>
    <row r="83" spans="1:61" ht="22.5">
      <c r="A83" s="87">
        <f t="shared" si="49"/>
        <v>48</v>
      </c>
      <c r="B83" s="309" t="s">
        <v>110</v>
      </c>
      <c r="C83" s="89">
        <f t="shared" si="43"/>
        <v>0</v>
      </c>
      <c r="D83" s="126">
        <f t="shared" si="42"/>
        <v>4</v>
      </c>
      <c r="E83" s="127">
        <f t="shared" si="44"/>
        <v>30</v>
      </c>
      <c r="F83" s="128">
        <f t="shared" si="45"/>
        <v>0</v>
      </c>
      <c r="G83" s="62">
        <f t="shared" si="46"/>
        <v>0</v>
      </c>
      <c r="H83" s="62">
        <f t="shared" si="47"/>
        <v>15</v>
      </c>
      <c r="I83" s="65">
        <f t="shared" si="48"/>
        <v>15</v>
      </c>
      <c r="J83" s="82"/>
      <c r="K83" s="82"/>
      <c r="L83" s="82"/>
      <c r="M83" s="82"/>
      <c r="N83" s="83"/>
      <c r="O83" s="86"/>
      <c r="P83" s="82"/>
      <c r="Q83" s="82"/>
      <c r="R83" s="82"/>
      <c r="S83" s="82"/>
      <c r="T83" s="83"/>
      <c r="U83" s="84"/>
      <c r="V83" s="82"/>
      <c r="W83" s="82"/>
      <c r="X83" s="82"/>
      <c r="Y83" s="82"/>
      <c r="Z83" s="83"/>
      <c r="AA83" s="86"/>
      <c r="AB83" s="90"/>
      <c r="AC83" s="91"/>
      <c r="AD83" s="92"/>
      <c r="AE83" s="82"/>
      <c r="AF83" s="83"/>
      <c r="AG83" s="84"/>
      <c r="AH83" s="82"/>
      <c r="AI83" s="82"/>
      <c r="AJ83" s="82">
        <v>1</v>
      </c>
      <c r="AK83" s="82">
        <v>1</v>
      </c>
      <c r="AL83" s="83">
        <v>4</v>
      </c>
      <c r="AM83" s="86"/>
      <c r="AN83" s="82"/>
      <c r="AO83" s="82"/>
      <c r="AP83" s="82"/>
      <c r="AQ83" s="82"/>
      <c r="AR83" s="83"/>
      <c r="AS83" s="84"/>
      <c r="AT83" s="81"/>
      <c r="AU83" s="82"/>
      <c r="AV83" s="82"/>
      <c r="AW83" s="82"/>
      <c r="AX83" s="83"/>
      <c r="AY83" s="84"/>
      <c r="AZ83" s="82"/>
      <c r="BA83" s="82"/>
      <c r="BB83" s="82"/>
      <c r="BC83" s="82"/>
      <c r="BD83" s="83"/>
      <c r="BE83" s="86"/>
      <c r="BG83" s="370"/>
      <c r="BH83" s="370"/>
      <c r="BI83" s="370"/>
    </row>
    <row r="84" spans="1:61" s="269" customFormat="1">
      <c r="A84" s="270">
        <f t="shared" si="49"/>
        <v>49</v>
      </c>
      <c r="B84" s="310" t="s">
        <v>58</v>
      </c>
      <c r="C84" s="275">
        <f t="shared" si="43"/>
        <v>0</v>
      </c>
      <c r="D84" s="278">
        <f t="shared" si="42"/>
        <v>3</v>
      </c>
      <c r="E84" s="274">
        <f t="shared" si="44"/>
        <v>30</v>
      </c>
      <c r="F84" s="273">
        <f t="shared" si="45"/>
        <v>15</v>
      </c>
      <c r="G84" s="272">
        <f t="shared" si="46"/>
        <v>0</v>
      </c>
      <c r="H84" s="272">
        <f t="shared" si="47"/>
        <v>15</v>
      </c>
      <c r="I84" s="271">
        <f t="shared" si="48"/>
        <v>0</v>
      </c>
      <c r="J84" s="280"/>
      <c r="K84" s="280"/>
      <c r="L84" s="280"/>
      <c r="M84" s="280"/>
      <c r="N84" s="278"/>
      <c r="O84" s="279"/>
      <c r="P84" s="280"/>
      <c r="Q84" s="280"/>
      <c r="R84" s="280"/>
      <c r="S84" s="280"/>
      <c r="T84" s="278"/>
      <c r="U84" s="277"/>
      <c r="V84" s="280"/>
      <c r="W84" s="280"/>
      <c r="X84" s="280"/>
      <c r="Y84" s="280"/>
      <c r="Z84" s="278"/>
      <c r="AA84" s="279"/>
      <c r="AB84" s="280"/>
      <c r="AC84" s="280"/>
      <c r="AD84" s="276"/>
      <c r="AE84" s="281"/>
      <c r="AF84" s="283"/>
      <c r="AG84" s="277"/>
      <c r="AH84" s="280">
        <v>1</v>
      </c>
      <c r="AI84" s="280"/>
      <c r="AJ84" s="280">
        <v>1</v>
      </c>
      <c r="AK84" s="280"/>
      <c r="AL84" s="278">
        <v>3</v>
      </c>
      <c r="AM84" s="279"/>
      <c r="AN84" s="280"/>
      <c r="AO84" s="280"/>
      <c r="AP84" s="276"/>
      <c r="AQ84" s="280"/>
      <c r="AR84" s="278"/>
      <c r="AS84" s="277"/>
      <c r="AT84" s="282"/>
      <c r="AU84" s="281"/>
      <c r="AV84" s="280"/>
      <c r="AW84" s="280"/>
      <c r="AX84" s="278"/>
      <c r="AY84" s="277"/>
      <c r="AZ84" s="284"/>
      <c r="BA84" s="281"/>
      <c r="BB84" s="280"/>
      <c r="BC84" s="280"/>
      <c r="BD84" s="278"/>
      <c r="BE84" s="279"/>
      <c r="BG84" s="370"/>
      <c r="BH84" s="370"/>
      <c r="BI84" s="370"/>
    </row>
    <row r="85" spans="1:61" ht="27" customHeight="1">
      <c r="A85" s="270">
        <f t="shared" si="49"/>
        <v>50</v>
      </c>
      <c r="B85" s="309" t="s">
        <v>98</v>
      </c>
      <c r="C85" s="60">
        <f t="shared" si="43"/>
        <v>0</v>
      </c>
      <c r="D85" s="61">
        <f t="shared" si="42"/>
        <v>3</v>
      </c>
      <c r="E85" s="127">
        <f t="shared" si="44"/>
        <v>30</v>
      </c>
      <c r="F85" s="63">
        <f t="shared" si="45"/>
        <v>15</v>
      </c>
      <c r="G85" s="64">
        <f t="shared" si="46"/>
        <v>0</v>
      </c>
      <c r="H85" s="64">
        <f t="shared" si="47"/>
        <v>15</v>
      </c>
      <c r="I85" s="65">
        <f t="shared" si="48"/>
        <v>0</v>
      </c>
      <c r="J85" s="66"/>
      <c r="K85" s="66"/>
      <c r="L85" s="66"/>
      <c r="M85" s="66"/>
      <c r="N85" s="61"/>
      <c r="O85" s="67"/>
      <c r="P85" s="66"/>
      <c r="Q85" s="66"/>
      <c r="R85" s="66"/>
      <c r="S85" s="66"/>
      <c r="T85" s="61"/>
      <c r="U85" s="68"/>
      <c r="V85" s="66"/>
      <c r="W85" s="66"/>
      <c r="X85" s="66"/>
      <c r="Y85" s="66"/>
      <c r="Z85" s="61"/>
      <c r="AA85" s="67"/>
      <c r="AB85" s="66"/>
      <c r="AC85" s="66"/>
      <c r="AD85" s="80"/>
      <c r="AE85" s="149"/>
      <c r="AF85" s="150"/>
      <c r="AG85" s="68"/>
      <c r="AH85" s="130">
        <v>1</v>
      </c>
      <c r="AI85" s="66"/>
      <c r="AJ85" s="66">
        <v>1</v>
      </c>
      <c r="AK85" s="66"/>
      <c r="AL85" s="61">
        <v>3</v>
      </c>
      <c r="AM85" s="67"/>
      <c r="AN85" s="66"/>
      <c r="AO85" s="66"/>
      <c r="AP85" s="80"/>
      <c r="AQ85" s="66"/>
      <c r="AR85" s="61"/>
      <c r="AS85" s="68"/>
      <c r="AT85" s="125"/>
      <c r="AU85" s="149"/>
      <c r="AV85" s="66"/>
      <c r="AW85" s="66"/>
      <c r="AX85" s="61"/>
      <c r="AY85" s="68"/>
      <c r="AZ85" s="130"/>
      <c r="BA85" s="149"/>
      <c r="BB85" s="66"/>
      <c r="BC85" s="66"/>
      <c r="BD85" s="61"/>
      <c r="BE85" s="67"/>
      <c r="BG85" s="370"/>
      <c r="BH85" s="370"/>
      <c r="BI85" s="370"/>
    </row>
    <row r="86" spans="1:61">
      <c r="A86" s="87">
        <f t="shared" si="49"/>
        <v>51</v>
      </c>
      <c r="B86" s="79" t="s">
        <v>99</v>
      </c>
      <c r="C86" s="89">
        <f t="shared" si="43"/>
        <v>0</v>
      </c>
      <c r="D86" s="126">
        <f t="shared" si="42"/>
        <v>3</v>
      </c>
      <c r="E86" s="127">
        <f t="shared" si="44"/>
        <v>30</v>
      </c>
      <c r="F86" s="128">
        <f t="shared" si="45"/>
        <v>15</v>
      </c>
      <c r="G86" s="62">
        <f t="shared" si="46"/>
        <v>0</v>
      </c>
      <c r="H86" s="62">
        <f t="shared" si="47"/>
        <v>15</v>
      </c>
      <c r="I86" s="65">
        <f t="shared" si="48"/>
        <v>0</v>
      </c>
      <c r="J86" s="74"/>
      <c r="K86" s="74"/>
      <c r="L86" s="74"/>
      <c r="M86" s="74"/>
      <c r="N86" s="73"/>
      <c r="O86" s="75"/>
      <c r="P86" s="74"/>
      <c r="Q86" s="74"/>
      <c r="R86" s="74"/>
      <c r="S86" s="74"/>
      <c r="T86" s="73"/>
      <c r="U86" s="76"/>
      <c r="V86" s="74"/>
      <c r="W86" s="74"/>
      <c r="X86" s="74"/>
      <c r="Y86" s="74"/>
      <c r="Z86" s="73"/>
      <c r="AA86" s="75"/>
      <c r="AB86" s="131"/>
      <c r="AC86" s="129"/>
      <c r="AD86" s="74"/>
      <c r="AE86" s="74"/>
      <c r="AF86" s="73"/>
      <c r="AG86" s="76"/>
      <c r="AH86" s="74">
        <v>1</v>
      </c>
      <c r="AI86" s="74"/>
      <c r="AJ86" s="74">
        <v>1</v>
      </c>
      <c r="AK86" s="74"/>
      <c r="AL86" s="73">
        <v>3</v>
      </c>
      <c r="AM86" s="75"/>
      <c r="AN86" s="74"/>
      <c r="AO86" s="74"/>
      <c r="AP86" s="74"/>
      <c r="AQ86" s="74"/>
      <c r="AR86" s="73"/>
      <c r="AS86" s="76"/>
      <c r="AT86" s="77"/>
      <c r="AU86" s="74"/>
      <c r="AV86" s="74"/>
      <c r="AW86" s="74"/>
      <c r="AX86" s="73"/>
      <c r="AY86" s="76"/>
      <c r="AZ86" s="74"/>
      <c r="BA86" s="74"/>
      <c r="BB86" s="74"/>
      <c r="BC86" s="74"/>
      <c r="BD86" s="73"/>
      <c r="BE86" s="75"/>
      <c r="BG86" s="370"/>
      <c r="BH86" s="370"/>
      <c r="BI86" s="370"/>
    </row>
    <row r="87" spans="1:61">
      <c r="A87" s="87">
        <f t="shared" si="49"/>
        <v>52</v>
      </c>
      <c r="B87" s="189" t="s">
        <v>84</v>
      </c>
      <c r="C87" s="60">
        <f t="shared" si="43"/>
        <v>0</v>
      </c>
      <c r="D87" s="190">
        <f t="shared" si="42"/>
        <v>4</v>
      </c>
      <c r="E87" s="127">
        <f t="shared" si="44"/>
        <v>15</v>
      </c>
      <c r="F87" s="63">
        <f t="shared" si="45"/>
        <v>0</v>
      </c>
      <c r="G87" s="64">
        <f t="shared" si="46"/>
        <v>0</v>
      </c>
      <c r="H87" s="64">
        <f t="shared" si="47"/>
        <v>0</v>
      </c>
      <c r="I87" s="65">
        <f t="shared" si="48"/>
        <v>15</v>
      </c>
      <c r="J87" s="191"/>
      <c r="K87" s="191"/>
      <c r="L87" s="191"/>
      <c r="M87" s="191"/>
      <c r="N87" s="190"/>
      <c r="O87" s="192"/>
      <c r="P87" s="191"/>
      <c r="Q87" s="191"/>
      <c r="R87" s="191"/>
      <c r="S87" s="191"/>
      <c r="T87" s="190"/>
      <c r="U87" s="193"/>
      <c r="V87" s="191"/>
      <c r="W87" s="191"/>
      <c r="X87" s="191"/>
      <c r="Y87" s="191"/>
      <c r="Z87" s="190"/>
      <c r="AA87" s="192"/>
      <c r="AB87" s="194"/>
      <c r="AC87" s="195"/>
      <c r="AD87" s="191"/>
      <c r="AE87" s="191"/>
      <c r="AF87" s="190"/>
      <c r="AG87" s="193"/>
      <c r="AH87" s="191"/>
      <c r="AI87" s="191"/>
      <c r="AJ87" s="191"/>
      <c r="AK87" s="191"/>
      <c r="AL87" s="190"/>
      <c r="AM87" s="192"/>
      <c r="AN87" s="191"/>
      <c r="AO87" s="191"/>
      <c r="AP87" s="191"/>
      <c r="AQ87" s="66">
        <v>1</v>
      </c>
      <c r="AR87" s="61">
        <v>4</v>
      </c>
      <c r="AS87" s="193"/>
      <c r="AT87" s="196"/>
      <c r="AU87" s="191"/>
      <c r="AV87" s="191"/>
      <c r="AW87" s="191"/>
      <c r="AX87" s="190"/>
      <c r="AY87" s="193"/>
      <c r="AZ87" s="191"/>
      <c r="BA87" s="191"/>
      <c r="BB87" s="191"/>
      <c r="BC87" s="66"/>
      <c r="BD87" s="61"/>
      <c r="BE87" s="192"/>
      <c r="BG87" s="370"/>
      <c r="BH87" s="370"/>
      <c r="BI87" s="370"/>
    </row>
    <row r="88" spans="1:61">
      <c r="A88" s="87">
        <f t="shared" si="49"/>
        <v>53</v>
      </c>
      <c r="B88" s="79" t="s">
        <v>85</v>
      </c>
      <c r="C88" s="60">
        <f t="shared" si="43"/>
        <v>0</v>
      </c>
      <c r="D88" s="61">
        <f t="shared" si="42"/>
        <v>3</v>
      </c>
      <c r="E88" s="127">
        <f t="shared" si="44"/>
        <v>30</v>
      </c>
      <c r="F88" s="63">
        <f t="shared" si="45"/>
        <v>15</v>
      </c>
      <c r="G88" s="64">
        <f t="shared" si="46"/>
        <v>0</v>
      </c>
      <c r="H88" s="64">
        <f t="shared" si="47"/>
        <v>15</v>
      </c>
      <c r="I88" s="65">
        <f t="shared" si="48"/>
        <v>0</v>
      </c>
      <c r="J88" s="66"/>
      <c r="K88" s="66"/>
      <c r="L88" s="66"/>
      <c r="M88" s="66"/>
      <c r="N88" s="61"/>
      <c r="O88" s="67"/>
      <c r="P88" s="80"/>
      <c r="Q88" s="80"/>
      <c r="R88" s="80"/>
      <c r="S88" s="80"/>
      <c r="T88" s="61"/>
      <c r="U88" s="68"/>
      <c r="V88" s="66"/>
      <c r="W88" s="66"/>
      <c r="X88" s="66"/>
      <c r="Y88" s="66"/>
      <c r="Z88" s="61"/>
      <c r="AA88" s="67"/>
      <c r="AB88" s="80"/>
      <c r="AC88" s="80"/>
      <c r="AD88" s="66"/>
      <c r="AE88" s="66"/>
      <c r="AF88" s="61"/>
      <c r="AG88" s="68"/>
      <c r="AH88" s="80">
        <v>1</v>
      </c>
      <c r="AI88" s="80"/>
      <c r="AJ88" s="66">
        <v>1</v>
      </c>
      <c r="AK88" s="66"/>
      <c r="AL88" s="61">
        <v>3</v>
      </c>
      <c r="AM88" s="67"/>
      <c r="AN88" s="80"/>
      <c r="AO88" s="80"/>
      <c r="AP88" s="80"/>
      <c r="AQ88" s="80"/>
      <c r="AR88" s="61"/>
      <c r="AS88" s="68"/>
      <c r="AT88" s="81"/>
      <c r="AU88" s="82"/>
      <c r="AV88" s="82"/>
      <c r="AW88" s="82"/>
      <c r="AX88" s="83"/>
      <c r="AY88" s="68"/>
      <c r="AZ88" s="80"/>
      <c r="BA88" s="82"/>
      <c r="BB88" s="82"/>
      <c r="BC88" s="82"/>
      <c r="BD88" s="83"/>
      <c r="BE88" s="86"/>
      <c r="BG88" s="370"/>
      <c r="BH88" s="370"/>
      <c r="BI88" s="370"/>
    </row>
    <row r="89" spans="1:61" s="370" customFormat="1">
      <c r="A89" s="383">
        <f t="shared" si="49"/>
        <v>54</v>
      </c>
      <c r="B89" s="79" t="s">
        <v>86</v>
      </c>
      <c r="C89" s="291">
        <f t="shared" ref="C89" si="50">COUNTA(O89,U89,AA89,AG89,AM89,AS89,AY89,BE89)</f>
        <v>0</v>
      </c>
      <c r="D89" s="294">
        <f t="shared" ref="D89" si="51">N89+T89+Z89+AF89+AL89+AR89+AX89+BD89</f>
        <v>3</v>
      </c>
      <c r="E89" s="127">
        <f t="shared" ref="E89" si="52">SUM(J89:M89,P89:S89,V89:Y89,AB89:AE89,AH89:AK89,AN89:AQ89,AT89:AW89,AZ89:BC89)*15</f>
        <v>30</v>
      </c>
      <c r="F89" s="289">
        <f t="shared" ref="F89" si="53">SUM(J89,P89,V89,AB89,AH89,AN89,AT89,AZ89)*15</f>
        <v>15</v>
      </c>
      <c r="G89" s="288">
        <f t="shared" ref="G89" si="54">SUM(K89,Q89,W89,AC89,AI89,AO89,AU89,BA89)*15</f>
        <v>0</v>
      </c>
      <c r="H89" s="288">
        <f t="shared" ref="H89" si="55">SUM(L89,R89,X89,AD89,AJ89,AP89,AV89,BB89)*15</f>
        <v>15</v>
      </c>
      <c r="I89" s="287">
        <f t="shared" ref="I89" si="56">SUM(M89,S89,Y89,AE89,AK89,AQ89,AW89,BC89)*15</f>
        <v>0</v>
      </c>
      <c r="J89" s="296"/>
      <c r="K89" s="296"/>
      <c r="L89" s="296"/>
      <c r="M89" s="296"/>
      <c r="N89" s="294"/>
      <c r="O89" s="295"/>
      <c r="P89" s="292"/>
      <c r="Q89" s="292"/>
      <c r="R89" s="292"/>
      <c r="S89" s="292"/>
      <c r="T89" s="294"/>
      <c r="U89" s="293"/>
      <c r="V89" s="296"/>
      <c r="W89" s="296"/>
      <c r="X89" s="296"/>
      <c r="Y89" s="296"/>
      <c r="Z89" s="294"/>
      <c r="AA89" s="295"/>
      <c r="AB89" s="292"/>
      <c r="AC89" s="292"/>
      <c r="AD89" s="296"/>
      <c r="AE89" s="296"/>
      <c r="AF89" s="294"/>
      <c r="AG89" s="293"/>
      <c r="AH89" s="292"/>
      <c r="AI89" s="292"/>
      <c r="AJ89" s="296"/>
      <c r="AK89" s="296"/>
      <c r="AL89" s="294"/>
      <c r="AM89" s="295"/>
      <c r="AN89" s="292">
        <v>1</v>
      </c>
      <c r="AO89" s="292"/>
      <c r="AP89" s="296">
        <v>1</v>
      </c>
      <c r="AQ89" s="296"/>
      <c r="AR89" s="294">
        <v>3</v>
      </c>
      <c r="AS89" s="293"/>
      <c r="AT89" s="81"/>
      <c r="AU89" s="82"/>
      <c r="AV89" s="82"/>
      <c r="AW89" s="82"/>
      <c r="AX89" s="83"/>
      <c r="AY89" s="293"/>
      <c r="AZ89" s="292"/>
      <c r="BA89" s="82"/>
      <c r="BB89" s="82"/>
      <c r="BC89" s="82"/>
      <c r="BD89" s="83"/>
      <c r="BE89" s="86"/>
    </row>
    <row r="90" spans="1:61">
      <c r="A90" s="87">
        <f>A88+1</f>
        <v>54</v>
      </c>
      <c r="B90" s="79" t="s">
        <v>261</v>
      </c>
      <c r="C90" s="60">
        <f t="shared" si="43"/>
        <v>0</v>
      </c>
      <c r="D90" s="73">
        <f t="shared" si="42"/>
        <v>3</v>
      </c>
      <c r="E90" s="127">
        <f t="shared" si="44"/>
        <v>30</v>
      </c>
      <c r="F90" s="63">
        <f t="shared" si="45"/>
        <v>15</v>
      </c>
      <c r="G90" s="64">
        <f t="shared" si="46"/>
        <v>0</v>
      </c>
      <c r="H90" s="64">
        <f t="shared" si="47"/>
        <v>15</v>
      </c>
      <c r="I90" s="65">
        <f t="shared" si="48"/>
        <v>0</v>
      </c>
      <c r="J90" s="74"/>
      <c r="K90" s="74"/>
      <c r="L90" s="74"/>
      <c r="M90" s="74"/>
      <c r="N90" s="73"/>
      <c r="O90" s="75"/>
      <c r="P90" s="74"/>
      <c r="Q90" s="74"/>
      <c r="R90" s="74"/>
      <c r="S90" s="74"/>
      <c r="T90" s="73"/>
      <c r="U90" s="76"/>
      <c r="V90" s="74"/>
      <c r="W90" s="74"/>
      <c r="X90" s="74"/>
      <c r="Y90" s="74"/>
      <c r="Z90" s="73"/>
      <c r="AA90" s="75"/>
      <c r="AB90" s="131"/>
      <c r="AC90" s="129"/>
      <c r="AD90" s="74"/>
      <c r="AE90" s="74"/>
      <c r="AF90" s="73"/>
      <c r="AG90" s="76"/>
      <c r="AH90" s="74"/>
      <c r="AI90" s="74"/>
      <c r="AJ90" s="74"/>
      <c r="AK90" s="74"/>
      <c r="AL90" s="73"/>
      <c r="AM90" s="75"/>
      <c r="AN90" s="74"/>
      <c r="AO90" s="74"/>
      <c r="AP90" s="74"/>
      <c r="AQ90" s="74"/>
      <c r="AR90" s="83"/>
      <c r="AS90" s="76"/>
      <c r="AT90" s="77">
        <v>1</v>
      </c>
      <c r="AU90" s="74"/>
      <c r="AV90" s="74">
        <v>1</v>
      </c>
      <c r="AW90" s="74"/>
      <c r="AX90" s="73">
        <v>3</v>
      </c>
      <c r="AY90" s="76"/>
      <c r="AZ90" s="74"/>
      <c r="BA90" s="74"/>
      <c r="BB90" s="74"/>
      <c r="BC90" s="74"/>
      <c r="BD90" s="73"/>
      <c r="BE90" s="75"/>
      <c r="BG90" s="370"/>
      <c r="BH90" s="370"/>
      <c r="BI90" s="370"/>
    </row>
    <row r="91" spans="1:61" ht="13.5" thickBot="1">
      <c r="A91" s="87">
        <f t="shared" si="49"/>
        <v>55</v>
      </c>
      <c r="B91" s="132" t="s">
        <v>87</v>
      </c>
      <c r="C91" s="93">
        <f t="shared" si="43"/>
        <v>1</v>
      </c>
      <c r="D91" s="134">
        <f t="shared" si="42"/>
        <v>4</v>
      </c>
      <c r="E91" s="42">
        <f t="shared" si="44"/>
        <v>30</v>
      </c>
      <c r="F91" s="41">
        <f t="shared" si="45"/>
        <v>15</v>
      </c>
      <c r="G91" s="95">
        <f t="shared" si="46"/>
        <v>0</v>
      </c>
      <c r="H91" s="95">
        <f t="shared" si="47"/>
        <v>15</v>
      </c>
      <c r="I91" s="96">
        <f t="shared" si="48"/>
        <v>0</v>
      </c>
      <c r="J91" s="133"/>
      <c r="K91" s="133"/>
      <c r="L91" s="133"/>
      <c r="M91" s="133"/>
      <c r="N91" s="134"/>
      <c r="O91" s="135"/>
      <c r="P91" s="133"/>
      <c r="Q91" s="133"/>
      <c r="R91" s="133"/>
      <c r="S91" s="133"/>
      <c r="T91" s="134"/>
      <c r="U91" s="136"/>
      <c r="V91" s="133"/>
      <c r="W91" s="133"/>
      <c r="X91" s="133"/>
      <c r="Y91" s="133"/>
      <c r="Z91" s="134"/>
      <c r="AA91" s="135"/>
      <c r="AB91" s="137"/>
      <c r="AC91" s="138"/>
      <c r="AD91" s="133"/>
      <c r="AE91" s="133"/>
      <c r="AF91" s="134"/>
      <c r="AG91" s="136"/>
      <c r="AH91" s="133"/>
      <c r="AI91" s="133"/>
      <c r="AJ91" s="133"/>
      <c r="AK91" s="133"/>
      <c r="AL91" s="134"/>
      <c r="AM91" s="135"/>
      <c r="AN91" s="133"/>
      <c r="AO91" s="133"/>
      <c r="AP91" s="133"/>
      <c r="AQ91" s="133"/>
      <c r="AR91" s="134"/>
      <c r="AS91" s="136"/>
      <c r="AT91" s="139"/>
      <c r="AU91" s="133"/>
      <c r="AV91" s="133"/>
      <c r="AW91" s="133"/>
      <c r="AX91" s="134"/>
      <c r="AY91" s="136"/>
      <c r="AZ91" s="133">
        <v>1</v>
      </c>
      <c r="BA91" s="133"/>
      <c r="BB91" s="133">
        <v>1</v>
      </c>
      <c r="BC91" s="133"/>
      <c r="BD91" s="134">
        <v>4</v>
      </c>
      <c r="BE91" s="135" t="s">
        <v>29</v>
      </c>
      <c r="BG91" s="370"/>
      <c r="BH91" s="370"/>
      <c r="BI91" s="370"/>
    </row>
    <row r="92" spans="1:61">
      <c r="A92" s="153"/>
      <c r="B92" s="154" t="s">
        <v>88</v>
      </c>
      <c r="D92" s="107">
        <f t="shared" si="42"/>
        <v>248</v>
      </c>
      <c r="E92" s="29"/>
      <c r="F92" s="29"/>
      <c r="G92" s="29"/>
      <c r="H92" s="29"/>
      <c r="I92" s="29"/>
      <c r="J92" s="143"/>
      <c r="K92" s="143"/>
      <c r="L92" s="143"/>
      <c r="M92" s="143"/>
      <c r="N92" s="107">
        <f>N9+N18+N26+N77</f>
        <v>27</v>
      </c>
      <c r="O92" s="110"/>
      <c r="P92" s="143"/>
      <c r="Q92" s="143"/>
      <c r="R92" s="143"/>
      <c r="S92" s="143"/>
      <c r="T92" s="308">
        <f>T9+T18+T26+T77</f>
        <v>27</v>
      </c>
      <c r="U92" s="110"/>
      <c r="V92" s="143"/>
      <c r="W92" s="143"/>
      <c r="X92" s="143"/>
      <c r="Y92" s="143"/>
      <c r="Z92" s="308">
        <f>Z9+Z18+Z26+Z77</f>
        <v>30</v>
      </c>
      <c r="AA92" s="110"/>
      <c r="AB92" s="143"/>
      <c r="AC92" s="143"/>
      <c r="AD92" s="143"/>
      <c r="AE92" s="143"/>
      <c r="AF92" s="308">
        <f>AF9+AF18+AF26+AF77</f>
        <v>33</v>
      </c>
      <c r="AG92" s="110"/>
      <c r="AH92" s="143"/>
      <c r="AI92" s="143"/>
      <c r="AJ92" s="143"/>
      <c r="AK92" s="143"/>
      <c r="AL92" s="308">
        <f>AL9+AL18+AL26+AL77</f>
        <v>32</v>
      </c>
      <c r="AM92" s="110"/>
      <c r="AN92" s="143"/>
      <c r="AO92" s="143"/>
      <c r="AP92" s="143"/>
      <c r="AQ92" s="143"/>
      <c r="AR92" s="308">
        <f>AR9+AR18+AR26+AR77</f>
        <v>33</v>
      </c>
      <c r="AS92" s="110"/>
      <c r="AT92" s="143"/>
      <c r="AU92" s="143"/>
      <c r="AV92" s="143"/>
      <c r="AW92" s="143"/>
      <c r="AX92" s="308">
        <f>AX9+AX18+AX26+AX77</f>
        <v>42</v>
      </c>
      <c r="AY92" s="110"/>
      <c r="AZ92" s="143"/>
      <c r="BA92" s="143"/>
      <c r="BB92" s="143"/>
      <c r="BC92" s="143"/>
      <c r="BD92" s="308">
        <f>BD9+BD18+BD26+BD77</f>
        <v>24</v>
      </c>
      <c r="BE92" s="110"/>
      <c r="BG92" s="370"/>
    </row>
    <row r="93" spans="1:61">
      <c r="A93" s="108"/>
      <c r="B93" s="109" t="s">
        <v>89</v>
      </c>
      <c r="C93" s="155"/>
      <c r="D93" s="156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156"/>
      <c r="T93" s="156"/>
      <c r="U93" s="156"/>
      <c r="V93" s="156"/>
      <c r="W93" s="156"/>
      <c r="X93" s="156"/>
      <c r="Y93" s="156"/>
      <c r="Z93" s="156"/>
      <c r="AA93" s="156"/>
      <c r="AB93" s="156"/>
      <c r="AC93" s="156"/>
      <c r="AD93" s="156"/>
      <c r="AE93" s="156"/>
      <c r="AF93" s="156"/>
      <c r="AG93" s="156"/>
      <c r="AH93" s="156"/>
      <c r="AI93" s="156"/>
      <c r="AJ93" s="156"/>
      <c r="AK93" s="156"/>
      <c r="AL93" s="156"/>
      <c r="AM93" s="156"/>
      <c r="AN93" s="156"/>
      <c r="AO93" s="156"/>
      <c r="AP93" s="156"/>
      <c r="AQ93" s="156"/>
      <c r="AR93" s="156"/>
      <c r="AS93" s="156"/>
      <c r="AT93" s="156"/>
      <c r="AU93" s="156"/>
      <c r="AV93" s="156"/>
      <c r="AW93" s="156"/>
      <c r="AX93" s="156"/>
      <c r="AY93" s="156"/>
      <c r="AZ93" s="156"/>
      <c r="BA93" s="156"/>
      <c r="BB93" s="156"/>
      <c r="BC93" s="156"/>
      <c r="BD93" s="156"/>
      <c r="BE93" s="156"/>
      <c r="BG93" s="370"/>
    </row>
    <row r="94" spans="1:61">
      <c r="A94" s="157"/>
      <c r="B94" s="158"/>
      <c r="C94" s="159">
        <f>SUM(C10:C16,C19:C24,C29:C55,C78:C91)</f>
        <v>25</v>
      </c>
      <c r="D94" s="160"/>
      <c r="E94" s="161">
        <f>SUM(E10:E16,E19:E24,E27:E55,E78:E91)</f>
        <v>1770</v>
      </c>
      <c r="F94" s="162">
        <f t="shared" ref="F94:M94" si="57">SUM(F10:F16,F19:F24,F29:F55,F78:F91)</f>
        <v>645</v>
      </c>
      <c r="G94" s="162">
        <f t="shared" si="57"/>
        <v>285</v>
      </c>
      <c r="H94" s="162">
        <f t="shared" si="57"/>
        <v>570</v>
      </c>
      <c r="I94" s="163">
        <f t="shared" si="57"/>
        <v>195</v>
      </c>
      <c r="J94" s="164">
        <f t="shared" si="57"/>
        <v>8</v>
      </c>
      <c r="K94" s="164">
        <f t="shared" si="57"/>
        <v>3</v>
      </c>
      <c r="L94" s="164">
        <f t="shared" si="57"/>
        <v>6</v>
      </c>
      <c r="M94" s="164">
        <f t="shared" si="57"/>
        <v>0</v>
      </c>
      <c r="N94" s="160"/>
      <c r="O94" s="165">
        <f>COUNTA(O10:O16,O19:O24,O29:O55,O78:O91)</f>
        <v>3</v>
      </c>
      <c r="P94" s="164">
        <f>SUM(P10:P16,P19:P24,P29:P55,P78:P91)</f>
        <v>5</v>
      </c>
      <c r="Q94" s="164">
        <f>SUM(Q10:Q16,Q19:Q24,Q29:Q55,Q78:Q91)</f>
        <v>5</v>
      </c>
      <c r="R94" s="164">
        <f>SUM(R10:R16,R19:R24,R29:R55,R78:R91)</f>
        <v>2</v>
      </c>
      <c r="S94" s="164">
        <f>SUM(S10:S16,S19:S24,S29:S55,S78:S91)</f>
        <v>1</v>
      </c>
      <c r="T94" s="160"/>
      <c r="U94" s="165">
        <f>COUNTA(U10:U16,U19:U24,U29:U55,U78:U91)</f>
        <v>3</v>
      </c>
      <c r="V94" s="164">
        <f>SUM(V10:V16,V19:V24,V29:V55,V78:V91)</f>
        <v>5</v>
      </c>
      <c r="W94" s="164">
        <f>SUM(W10:W16,W19:W24,W29:W55,W78:W91)</f>
        <v>2</v>
      </c>
      <c r="X94" s="164">
        <f>SUM(X10:X16,X19:X24,X29:X55,X78:X91)</f>
        <v>6</v>
      </c>
      <c r="Y94" s="164">
        <f>SUM(Y10:Y16,Y19:Y24,Y29:Y55,Y78:Y91)</f>
        <v>0</v>
      </c>
      <c r="Z94" s="160"/>
      <c r="AA94" s="165">
        <f>COUNTA(AA10:AA16,AA19:AA24,AA29:AA55,AA78:AA91)</f>
        <v>5</v>
      </c>
      <c r="AB94" s="164">
        <f>SUM(AB10:AB16,AB19:AB24,AB29:AB55,AB78:AB91)</f>
        <v>7</v>
      </c>
      <c r="AC94" s="164">
        <f>SUM(AC10:AC16,AC19:AC24,AC29:AC55,AC78:AC91)</f>
        <v>2</v>
      </c>
      <c r="AD94" s="164">
        <f>SUM(AD10:AD16,AD19:AD24,AD29:AD55,AD78:AD91)</f>
        <v>9</v>
      </c>
      <c r="AE94" s="164">
        <f>SUM(AE10:AE16,AE19:AE24,AE29:AE55,AE78:AE91)</f>
        <v>2</v>
      </c>
      <c r="AF94" s="160"/>
      <c r="AG94" s="165">
        <f>COUNTA(AG10:AG16,AG19:AG24,AG29:AG55,AG78:AG91)</f>
        <v>4</v>
      </c>
      <c r="AH94" s="164">
        <f>SUM(AH10:AH16,AH19:AH24,AH29:AH55,AH78:AH91)</f>
        <v>8</v>
      </c>
      <c r="AI94" s="164">
        <f>SUM(AI10:AI16,AI19:AI24,AI29:AI55,AI78:AI91)</f>
        <v>3</v>
      </c>
      <c r="AJ94" s="164">
        <f>SUM(AJ10:AJ16,AJ19:AJ24,AJ29:AJ55,AJ78:AJ91)</f>
        <v>7</v>
      </c>
      <c r="AK94" s="164">
        <f>SUM(AK10:AK16,AK19:AK24,AK29:AK55,AK78:AK91)</f>
        <v>2</v>
      </c>
      <c r="AL94" s="107"/>
      <c r="AM94" s="165">
        <f>COUNTA(AM10:AM16,AM19:AM24,AM29:AM55,AM78:AM91)</f>
        <v>2</v>
      </c>
      <c r="AN94" s="164">
        <f>SUM(AN10:AN16,AN19:AN24,AN29:AN55,AN78:AN91)</f>
        <v>6</v>
      </c>
      <c r="AO94" s="164">
        <f>SUM(AO10:AO16,AO19:AO24,AO29:AO55,AO78:AO91)</f>
        <v>2</v>
      </c>
      <c r="AP94" s="164">
        <f>SUM(AP10:AP16,AP19:AP24,AP29:AP55,AP78:AP91)</f>
        <v>5</v>
      </c>
      <c r="AQ94" s="164">
        <f>SUM(AQ10:AQ16,AQ19:AQ24,AQ29:AQ55,AQ78:AQ91)</f>
        <v>6</v>
      </c>
      <c r="AR94" s="107"/>
      <c r="AS94" s="165">
        <f>COUNTA(AS10:AS16,AS19:AS24,AS29:AS55,AS78:AS91)</f>
        <v>4</v>
      </c>
      <c r="AT94" s="164">
        <f>SUM(AT10:AT16,AT19:AT24,AT29:AT55,AT78:AT91)</f>
        <v>4</v>
      </c>
      <c r="AU94" s="164">
        <f>SUM(AU10:AU16,AU19:AU24,AU29:AU55,AU78:AU91)</f>
        <v>0</v>
      </c>
      <c r="AV94" s="164">
        <f>SUM(AV10:AV16,AV19:AV24,AV29:AV55,AV78:AV91)</f>
        <v>2</v>
      </c>
      <c r="AW94" s="164">
        <f>SUM(AW10:AW16,AW19:AW24,AW29:AW55,AW78:AW91)</f>
        <v>1</v>
      </c>
      <c r="AX94" s="107"/>
      <c r="AY94" s="165">
        <f>COUNTA(AY10:AY16,AY19:AY24,AY29:AY55,AY78:AY91)</f>
        <v>2</v>
      </c>
      <c r="AZ94" s="164">
        <f>SUM(AZ10:AZ16,AZ19:AZ24,AZ29:AZ55,AZ78:AZ91)</f>
        <v>2</v>
      </c>
      <c r="BA94" s="164">
        <f>SUM(BA10:BA16,BA19:BA24,BA29:BA55,BA78:BA91)</f>
        <v>0</v>
      </c>
      <c r="BB94" s="164">
        <f>SUM(BB10:BB16,BB19:BB24,BB29:BB55,BB78:BB91)</f>
        <v>1</v>
      </c>
      <c r="BC94" s="164">
        <f>SUM(BC10:BC16,BC19:BC24,BC29:BC55,BC78:BC91)</f>
        <v>1</v>
      </c>
      <c r="BD94" s="107"/>
      <c r="BE94" s="165">
        <f>COUNTA(BE10:BE16,BE19:BE24,BE29:BE55,BE78:BE91)</f>
        <v>2</v>
      </c>
      <c r="BG94" s="370"/>
    </row>
    <row r="95" spans="1:61" ht="13.5" thickBot="1">
      <c r="A95" s="166"/>
      <c r="B95" s="167" t="s">
        <v>90</v>
      </c>
      <c r="C95" s="168"/>
      <c r="D95" s="169"/>
      <c r="E95" s="170"/>
      <c r="F95" s="170"/>
      <c r="G95" s="170"/>
      <c r="H95" s="170"/>
      <c r="I95" s="171"/>
      <c r="J95" s="172"/>
      <c r="K95" s="173">
        <f>SUM(J94:M94)</f>
        <v>17</v>
      </c>
      <c r="L95" s="174"/>
      <c r="M95" s="173"/>
      <c r="N95" s="173"/>
      <c r="O95" s="175"/>
      <c r="P95" s="176"/>
      <c r="Q95" s="169">
        <f>SUM(P94:S94)</f>
        <v>13</v>
      </c>
      <c r="R95" s="177"/>
      <c r="S95" s="169"/>
      <c r="T95" s="169"/>
      <c r="U95" s="178"/>
      <c r="V95" s="176"/>
      <c r="W95" s="169">
        <f>SUM(V94:Y94)</f>
        <v>13</v>
      </c>
      <c r="X95" s="177"/>
      <c r="Y95" s="169"/>
      <c r="Z95" s="169"/>
      <c r="AA95" s="179"/>
      <c r="AB95" s="180"/>
      <c r="AC95" s="169">
        <f>SUM(AB94:AE94)</f>
        <v>20</v>
      </c>
      <c r="AD95" s="177"/>
      <c r="AE95" s="169"/>
      <c r="AF95" s="169"/>
      <c r="AG95" s="181"/>
      <c r="AH95" s="180"/>
      <c r="AI95" s="169">
        <f>SUM(AH94:AK94)</f>
        <v>20</v>
      </c>
      <c r="AJ95" s="177"/>
      <c r="AK95" s="169"/>
      <c r="AL95" s="169"/>
      <c r="AM95" s="175"/>
      <c r="AN95" s="176"/>
      <c r="AO95" s="182">
        <f>SUM(AN94:AQ94)</f>
        <v>19</v>
      </c>
      <c r="AP95" s="177"/>
      <c r="AQ95" s="169"/>
      <c r="AR95" s="169"/>
      <c r="AS95" s="178"/>
      <c r="AT95" s="183"/>
      <c r="AU95" s="169">
        <f>SUM(AT94:AW94)</f>
        <v>7</v>
      </c>
      <c r="AV95" s="169"/>
      <c r="AW95" s="169"/>
      <c r="AX95" s="169"/>
      <c r="AY95" s="178"/>
      <c r="AZ95" s="183"/>
      <c r="BA95" s="169">
        <f>SUM(AZ94:BC94)</f>
        <v>4</v>
      </c>
      <c r="BB95" s="169"/>
      <c r="BC95" s="169"/>
      <c r="BD95" s="169"/>
      <c r="BE95" s="175"/>
      <c r="BG95" s="370"/>
    </row>
    <row r="96" spans="1:61" ht="13.5" thickTop="1">
      <c r="A96" s="153"/>
      <c r="B96" s="197"/>
      <c r="C96" s="198"/>
      <c r="D96" s="29"/>
      <c r="E96" s="199"/>
      <c r="F96" s="199"/>
      <c r="G96" s="13"/>
      <c r="H96" s="13"/>
      <c r="I96" s="13"/>
      <c r="J96" s="200"/>
      <c r="K96" s="200"/>
      <c r="L96" s="200"/>
      <c r="M96" s="200"/>
      <c r="N96" s="200"/>
      <c r="O96" s="199"/>
      <c r="P96" s="200"/>
      <c r="Q96" s="200"/>
      <c r="R96" s="200"/>
      <c r="S96" s="200"/>
      <c r="T96" s="200"/>
      <c r="U96" s="200"/>
      <c r="V96" s="200"/>
      <c r="W96" s="200"/>
      <c r="X96" s="200"/>
      <c r="Y96" s="200"/>
      <c r="Z96" s="200"/>
      <c r="AA96" s="201"/>
      <c r="AB96" s="200"/>
      <c r="AC96" s="200"/>
      <c r="AD96" s="200"/>
      <c r="AE96" s="200"/>
      <c r="AF96" s="200"/>
      <c r="AG96" s="200"/>
      <c r="AH96" s="200"/>
      <c r="AI96" s="200"/>
      <c r="AJ96" s="200"/>
      <c r="AK96" s="200"/>
      <c r="AL96" s="200"/>
      <c r="AM96" s="201"/>
      <c r="AN96"/>
      <c r="AO96" s="200"/>
      <c r="AP96" s="200"/>
      <c r="AQ96" s="200"/>
      <c r="AR96" s="200"/>
      <c r="AS96" s="200"/>
      <c r="AT96" s="200"/>
      <c r="AU96" s="200"/>
      <c r="AV96" s="200"/>
      <c r="AW96" s="200"/>
      <c r="AX96" s="200"/>
      <c r="AY96" s="202"/>
      <c r="AZ96" s="200"/>
      <c r="BA96" s="200"/>
      <c r="BB96" s="200"/>
      <c r="BC96" s="200"/>
      <c r="BD96" s="200"/>
      <c r="BE96" s="202"/>
      <c r="BG96" s="370"/>
    </row>
    <row r="97" spans="1:59">
      <c r="A97" s="153"/>
      <c r="B97" s="197"/>
      <c r="C97" s="203"/>
      <c r="D97" s="204"/>
      <c r="E97" s="204"/>
      <c r="F97" s="205"/>
      <c r="G97" s="204"/>
      <c r="H97" s="204"/>
      <c r="I97" s="204"/>
      <c r="J97" s="206" t="s">
        <v>100</v>
      </c>
      <c r="K97" s="204"/>
      <c r="L97" s="204"/>
      <c r="M97" s="204"/>
      <c r="N97" s="204"/>
      <c r="O97" s="204"/>
      <c r="P97" s="204"/>
      <c r="Q97" s="204"/>
      <c r="R97" s="204"/>
      <c r="S97" s="204"/>
      <c r="T97" s="204"/>
      <c r="U97" s="204"/>
      <c r="V97" s="204"/>
      <c r="W97" s="204"/>
      <c r="X97" s="204"/>
      <c r="Y97" s="204"/>
      <c r="Z97" s="204"/>
      <c r="AA97" s="207"/>
      <c r="AB97" s="200"/>
      <c r="AC97" s="200"/>
      <c r="AD97" s="200"/>
      <c r="AE97" s="200"/>
      <c r="AF97" s="200"/>
      <c r="AG97" s="200"/>
      <c r="AH97" s="200"/>
      <c r="AI97" s="200"/>
      <c r="AJ97" s="200"/>
      <c r="AK97" s="200"/>
      <c r="AL97" s="200"/>
      <c r="AM97" s="201"/>
      <c r="AN97" s="208" t="s">
        <v>101</v>
      </c>
      <c r="AO97"/>
      <c r="AP97" s="200"/>
      <c r="AQ97" s="200"/>
      <c r="AR97" s="200"/>
      <c r="AS97" s="200"/>
      <c r="AT97" s="200"/>
      <c r="AU97" s="200"/>
      <c r="AV97" s="200"/>
      <c r="AW97" s="200"/>
      <c r="AX97" s="200"/>
      <c r="AY97" s="201"/>
      <c r="AZ97" s="200"/>
      <c r="BA97" s="200"/>
      <c r="BB97" s="200"/>
      <c r="BC97" s="200"/>
      <c r="BD97" s="200"/>
      <c r="BE97" s="201"/>
      <c r="BG97" s="370"/>
    </row>
    <row r="98" spans="1:59" ht="13.5" thickBot="1">
      <c r="A98" s="153"/>
      <c r="B98" s="197"/>
      <c r="C98" s="209" t="s">
        <v>102</v>
      </c>
      <c r="D98" s="210"/>
      <c r="E98" s="210"/>
      <c r="F98" s="211"/>
      <c r="G98" s="212" t="s">
        <v>103</v>
      </c>
      <c r="H98" s="213"/>
      <c r="I98" s="213"/>
      <c r="J98" s="210"/>
      <c r="K98" s="214"/>
      <c r="L98" s="215" t="s">
        <v>104</v>
      </c>
      <c r="M98" s="216"/>
      <c r="N98" s="216"/>
      <c r="O98" s="217"/>
      <c r="P98" s="217"/>
      <c r="Q98" s="217"/>
      <c r="R98" s="217"/>
      <c r="S98" s="217"/>
      <c r="T98" s="217"/>
      <c r="U98" s="217"/>
      <c r="V98" s="217"/>
      <c r="W98" s="217"/>
      <c r="X98" s="217"/>
      <c r="Y98" s="217"/>
      <c r="Z98" s="217"/>
      <c r="AA98" s="218"/>
      <c r="AB98" s="219" t="s">
        <v>105</v>
      </c>
      <c r="AC98" s="219"/>
      <c r="AD98" s="219"/>
      <c r="AE98" s="220"/>
      <c r="AF98" s="220"/>
      <c r="AG98" s="220"/>
      <c r="AH98" s="220"/>
      <c r="AI98" s="220"/>
      <c r="AJ98" s="220"/>
      <c r="AK98" s="220"/>
      <c r="AL98" s="220"/>
      <c r="AM98" s="221"/>
      <c r="AN98" s="208"/>
      <c r="AO98" s="200"/>
      <c r="AP98" s="451" t="s">
        <v>196</v>
      </c>
      <c r="AQ98" s="451"/>
      <c r="AR98" s="451"/>
      <c r="AS98" s="451"/>
      <c r="AT98" s="451"/>
      <c r="AU98" s="451"/>
      <c r="AV98" s="451"/>
      <c r="AW98" s="451"/>
      <c r="AX98" s="222"/>
      <c r="AY98" s="201"/>
      <c r="AZ98"/>
      <c r="BA98"/>
      <c r="BB98"/>
      <c r="BC98"/>
      <c r="BD98" s="222"/>
      <c r="BE98" s="201"/>
      <c r="BG98" s="370"/>
    </row>
    <row r="99" spans="1:59">
      <c r="A99" s="153"/>
      <c r="B99" s="197"/>
      <c r="C99" s="223"/>
      <c r="D99" s="224"/>
      <c r="E99" s="224"/>
      <c r="F99" s="225"/>
      <c r="G99" s="226"/>
      <c r="H99" s="226"/>
      <c r="I99" s="226"/>
      <c r="J99" s="224"/>
      <c r="K99"/>
      <c r="L99" s="227"/>
      <c r="M99" s="228"/>
      <c r="N99" s="228"/>
      <c r="O99" s="229"/>
      <c r="P99" s="229"/>
      <c r="Q99" s="229"/>
      <c r="R99" s="229"/>
      <c r="S99" s="229"/>
      <c r="T99" s="229"/>
      <c r="U99" s="229"/>
      <c r="V99" s="229"/>
      <c r="W99" s="229"/>
      <c r="X99" s="229"/>
      <c r="Y99" s="229"/>
      <c r="Z99" s="229"/>
      <c r="AA99" s="230"/>
      <c r="AB99" s="224"/>
      <c r="AC99" s="447" t="s">
        <v>192</v>
      </c>
      <c r="AD99" s="448"/>
      <c r="AE99" s="448"/>
      <c r="AF99" s="448"/>
      <c r="AG99" s="448"/>
      <c r="AH99" s="448"/>
      <c r="AI99" s="231"/>
      <c r="AJ99" s="231"/>
      <c r="AK99" s="231"/>
      <c r="AL99" s="231"/>
      <c r="AM99" s="201"/>
      <c r="AN99" s="208"/>
      <c r="AO99" s="208"/>
      <c r="AP99" s="449"/>
      <c r="AQ99" s="449"/>
      <c r="AR99" s="449"/>
      <c r="AS99" s="449"/>
      <c r="AT99" s="208"/>
      <c r="AU99" s="208"/>
      <c r="AV99" s="208"/>
      <c r="AW99" s="208"/>
      <c r="AX99" s="208"/>
      <c r="AY99" s="232"/>
      <c r="AZ99" s="208"/>
      <c r="BA99" s="208"/>
      <c r="BB99" s="208"/>
      <c r="BC99" s="208"/>
      <c r="BD99" s="208"/>
      <c r="BE99" s="232"/>
      <c r="BG99" s="370"/>
    </row>
    <row r="100" spans="1:59">
      <c r="A100" s="233"/>
      <c r="B100" s="197"/>
      <c r="C100" s="234"/>
      <c r="D100" s="235"/>
      <c r="E100" s="236"/>
      <c r="F100" s="237"/>
      <c r="G100" s="238"/>
      <c r="H100" s="236"/>
      <c r="I100" s="236"/>
      <c r="J100" s="236"/>
      <c r="K100"/>
      <c r="L100" s="239"/>
      <c r="M100" s="235"/>
      <c r="N100" s="235"/>
      <c r="O100" s="236"/>
      <c r="P100" s="236"/>
      <c r="Q100" s="236"/>
      <c r="R100" s="236"/>
      <c r="S100" s="236"/>
      <c r="T100" s="236"/>
      <c r="U100" s="236"/>
      <c r="V100" s="236"/>
      <c r="W100" s="236"/>
      <c r="X100" s="236"/>
      <c r="Y100" s="236"/>
      <c r="Z100" s="236"/>
      <c r="AA100" s="240"/>
      <c r="AB100" s="241"/>
      <c r="AC100" s="241"/>
      <c r="AD100" s="241"/>
      <c r="AE100" s="242"/>
      <c r="AF100" s="242"/>
      <c r="AG100" s="242"/>
      <c r="AH100" s="242"/>
      <c r="AI100" s="242"/>
      <c r="AJ100" s="242"/>
      <c r="AK100" s="242"/>
      <c r="AL100" s="242"/>
      <c r="AM100" s="243"/>
      <c r="AN100" s="197"/>
      <c r="AO100" s="197"/>
      <c r="AP100" s="197"/>
      <c r="AQ100" s="197"/>
      <c r="AR100" s="197"/>
      <c r="AS100" s="197"/>
      <c r="AT100" s="197"/>
      <c r="AU100" s="197"/>
      <c r="AV100" s="197"/>
      <c r="AW100" s="197"/>
      <c r="AX100" s="197"/>
      <c r="AY100" s="244"/>
      <c r="AZ100" s="197"/>
      <c r="BA100" s="197"/>
      <c r="BB100" s="197"/>
      <c r="BC100" s="197"/>
      <c r="BD100" s="197"/>
      <c r="BE100" s="244"/>
      <c r="BG100" s="370"/>
    </row>
    <row r="101" spans="1:59">
      <c r="A101" s="233"/>
      <c r="B101" s="197"/>
      <c r="C101" s="245" t="s">
        <v>106</v>
      </c>
      <c r="D101" s="246"/>
      <c r="E101" s="246"/>
      <c r="F101" s="247"/>
      <c r="G101" s="307" t="s">
        <v>197</v>
      </c>
      <c r="H101" s="246"/>
      <c r="I101" s="246"/>
      <c r="J101" s="246"/>
      <c r="K101" s="249"/>
      <c r="L101" s="248"/>
      <c r="M101" s="246" t="s">
        <v>107</v>
      </c>
      <c r="N101" s="246"/>
      <c r="O101" s="246"/>
      <c r="P101" s="246"/>
      <c r="Q101" s="246"/>
      <c r="R101" s="246"/>
      <c r="S101" s="246"/>
      <c r="T101" s="246"/>
      <c r="U101" s="246"/>
      <c r="V101" s="246"/>
      <c r="W101" s="246"/>
      <c r="X101" s="246"/>
      <c r="Y101" s="246"/>
      <c r="Z101" s="246"/>
      <c r="AA101" s="250"/>
      <c r="AB101" s="236" t="s">
        <v>108</v>
      </c>
      <c r="AC101" s="236"/>
      <c r="AD101" s="236"/>
      <c r="AE101" s="197"/>
      <c r="AF101" s="450"/>
      <c r="AG101" s="450"/>
      <c r="AH101" s="450"/>
      <c r="AI101" s="450"/>
      <c r="AJ101" s="450"/>
      <c r="AK101" s="197"/>
      <c r="AL101" s="197"/>
      <c r="AM101" s="244"/>
      <c r="AN101" s="199"/>
      <c r="AO101" s="197"/>
      <c r="AP101" s="197"/>
      <c r="AQ101" s="197"/>
      <c r="AR101" s="197"/>
      <c r="AS101" s="197"/>
      <c r="AT101" s="197"/>
      <c r="AU101" s="197"/>
      <c r="AV101" s="197"/>
      <c r="AW101" s="197"/>
      <c r="AX101" s="197"/>
      <c r="AY101" s="244"/>
      <c r="AZ101" s="197"/>
      <c r="BA101" s="197"/>
      <c r="BB101" s="197"/>
      <c r="BC101" s="197"/>
      <c r="BD101" s="197"/>
      <c r="BE101" s="244"/>
      <c r="BG101" s="370"/>
    </row>
    <row r="102" spans="1:59" ht="13.5" thickBot="1">
      <c r="A102" s="251"/>
      <c r="B102" s="252"/>
      <c r="C102" s="253"/>
      <c r="D102" s="254"/>
      <c r="E102" s="254"/>
      <c r="F102" s="255"/>
      <c r="G102" s="254"/>
      <c r="H102" s="254"/>
      <c r="I102" s="254"/>
      <c r="J102" s="254"/>
      <c r="K102" s="256"/>
      <c r="L102" s="257"/>
      <c r="M102" s="254"/>
      <c r="N102" s="254"/>
      <c r="O102" s="254"/>
      <c r="P102" s="254"/>
      <c r="Q102" s="254"/>
      <c r="R102" s="254"/>
      <c r="S102" s="254"/>
      <c r="T102" s="254"/>
      <c r="U102" s="254"/>
      <c r="V102" s="254"/>
      <c r="W102" s="254"/>
      <c r="X102" s="254"/>
      <c r="Y102" s="254"/>
      <c r="Z102" s="254"/>
      <c r="AA102" s="258"/>
      <c r="AB102" s="252"/>
      <c r="AC102" s="252"/>
      <c r="AD102" s="252"/>
      <c r="AE102" s="252"/>
      <c r="AF102" s="442"/>
      <c r="AG102" s="442"/>
      <c r="AH102" s="442"/>
      <c r="AI102" s="442"/>
      <c r="AJ102" s="442"/>
      <c r="AK102" s="252"/>
      <c r="AL102" s="252"/>
      <c r="AM102" s="259"/>
      <c r="AN102" s="252"/>
      <c r="AO102" s="252"/>
      <c r="AP102" s="252"/>
      <c r="AQ102" s="252"/>
      <c r="AR102" s="252"/>
      <c r="AS102" s="252"/>
      <c r="AT102" s="252"/>
      <c r="AU102" s="252"/>
      <c r="AV102" s="252"/>
      <c r="AW102" s="252"/>
      <c r="AX102" s="252"/>
      <c r="AY102" s="259"/>
      <c r="AZ102" s="252"/>
      <c r="BA102" s="252"/>
      <c r="BB102" s="252"/>
      <c r="BC102" s="252"/>
      <c r="BD102" s="252"/>
      <c r="BE102" s="259"/>
      <c r="BG102" s="370"/>
    </row>
    <row r="103" spans="1:59" ht="13.5" thickTop="1">
      <c r="A103" s="13"/>
      <c r="B103" s="260"/>
      <c r="C103" s="13"/>
      <c r="D103" s="13"/>
      <c r="E103" s="199"/>
      <c r="F103" s="199"/>
      <c r="G103" s="199"/>
      <c r="H103" s="13"/>
      <c r="I103" s="13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0"/>
      <c r="W103" s="200"/>
      <c r="X103" s="200"/>
      <c r="Y103" s="200"/>
      <c r="Z103" s="200"/>
      <c r="AA103" s="200"/>
      <c r="AB103" s="200"/>
      <c r="AC103" s="200"/>
      <c r="AD103" s="200"/>
      <c r="AE103" s="200"/>
      <c r="AF103" s="200"/>
      <c r="AG103" s="200"/>
      <c r="AH103" s="200"/>
      <c r="AI103" s="200"/>
      <c r="AJ103" s="200"/>
      <c r="AK103" s="200"/>
      <c r="AL103" s="200"/>
      <c r="AM103" s="200"/>
      <c r="AN103" s="200"/>
      <c r="AO103" s="200"/>
      <c r="AP103" s="200"/>
      <c r="AQ103" s="200"/>
      <c r="AR103" s="200"/>
      <c r="AS103" s="200"/>
      <c r="AT103" s="200"/>
      <c r="AU103" s="200"/>
      <c r="AV103" s="200"/>
      <c r="AW103" s="200"/>
      <c r="AX103" s="200"/>
      <c r="AY103" s="200"/>
      <c r="AZ103" s="200"/>
      <c r="BA103" s="200"/>
      <c r="BB103" s="200"/>
      <c r="BC103" s="200"/>
      <c r="BD103" s="200"/>
      <c r="BE103" s="200"/>
    </row>
    <row r="104" spans="1:59">
      <c r="A104" s="13"/>
      <c r="B104" s="197"/>
      <c r="C104" s="13"/>
      <c r="D104" s="13"/>
      <c r="E104"/>
      <c r="F104" s="197"/>
      <c r="G104"/>
      <c r="H104" s="13"/>
      <c r="I104" s="13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200"/>
      <c r="W104" s="200"/>
      <c r="X104" s="200"/>
      <c r="Y104" s="200"/>
      <c r="Z104" s="200"/>
      <c r="AA104" s="200"/>
      <c r="AB104" s="200"/>
      <c r="AC104" s="200"/>
      <c r="AD104" s="200"/>
      <c r="AE104" s="200"/>
      <c r="AF104" s="200"/>
      <c r="AG104" s="200"/>
      <c r="AH104" s="200"/>
      <c r="AI104" s="200"/>
      <c r="AJ104" s="200"/>
      <c r="AK104" s="200"/>
      <c r="AL104" s="200"/>
      <c r="AM104" s="200"/>
      <c r="AN104" s="200"/>
      <c r="AO104" s="200"/>
      <c r="AP104" s="200"/>
      <c r="AQ104" s="200"/>
      <c r="AR104" s="200"/>
      <c r="AS104" s="200"/>
      <c r="AT104" s="200"/>
      <c r="AU104" s="200"/>
      <c r="AV104" s="200"/>
      <c r="AW104" s="200"/>
      <c r="AX104" s="200"/>
      <c r="AY104" s="200"/>
      <c r="AZ104" s="200"/>
      <c r="BA104" s="200"/>
      <c r="BB104" s="200"/>
      <c r="BC104" s="200"/>
      <c r="BD104" s="200"/>
      <c r="BE104" s="200"/>
    </row>
    <row r="105" spans="1:59">
      <c r="A105" s="13"/>
      <c r="C105" s="13"/>
      <c r="D105" s="13"/>
      <c r="E105" s="13"/>
      <c r="F105" s="197"/>
      <c r="G105" s="13"/>
      <c r="H105" s="13"/>
      <c r="I105" s="13"/>
      <c r="J105" s="200"/>
      <c r="K105" s="200"/>
      <c r="L105" s="200"/>
      <c r="M105" s="200"/>
      <c r="N105" s="200"/>
      <c r="O105" s="200"/>
      <c r="P105" s="200"/>
      <c r="Q105" s="200"/>
      <c r="R105" s="200"/>
      <c r="S105" s="200"/>
      <c r="T105" s="200"/>
      <c r="U105" s="200"/>
      <c r="V105" s="200"/>
      <c r="W105" s="200"/>
      <c r="X105" s="200"/>
      <c r="Y105" s="200"/>
      <c r="Z105" s="200"/>
      <c r="AA105" s="200"/>
      <c r="AB105" s="200"/>
      <c r="AC105" s="200"/>
      <c r="AD105" s="200"/>
      <c r="AE105" s="200"/>
      <c r="AF105" s="200"/>
      <c r="AG105" s="200"/>
      <c r="AH105" s="200"/>
      <c r="AI105" s="200"/>
      <c r="AJ105" s="200"/>
      <c r="AK105" s="200"/>
      <c r="AL105" s="200"/>
      <c r="AM105" s="200"/>
      <c r="AN105" s="200"/>
      <c r="AO105" s="200"/>
      <c r="AP105" s="200"/>
      <c r="AQ105" s="200"/>
      <c r="AR105" s="200"/>
      <c r="AS105" s="200"/>
      <c r="AT105" s="200"/>
      <c r="AU105" s="200"/>
      <c r="AV105" s="200"/>
      <c r="AW105" s="200"/>
      <c r="AX105" s="200"/>
      <c r="AY105" s="200"/>
      <c r="AZ105" s="200"/>
      <c r="BA105" s="200"/>
      <c r="BB105" s="200"/>
      <c r="BC105" s="200"/>
      <c r="BD105" s="200"/>
      <c r="BE105" s="200"/>
    </row>
    <row r="106" spans="1:59">
      <c r="A106" s="13"/>
      <c r="C106"/>
      <c r="D106"/>
      <c r="E106"/>
      <c r="F106" s="13"/>
      <c r="G106" s="13"/>
      <c r="H106" s="13"/>
      <c r="I106" s="13"/>
      <c r="J106" s="200"/>
      <c r="K106" s="200"/>
      <c r="L106" s="200"/>
      <c r="M106" s="200"/>
      <c r="N106" s="200"/>
      <c r="O106" s="200"/>
      <c r="P106" s="200"/>
      <c r="Q106" s="200"/>
      <c r="R106" s="200"/>
      <c r="S106" s="200"/>
      <c r="T106" s="200"/>
      <c r="U106" s="200"/>
      <c r="V106" s="200"/>
      <c r="W106" s="200"/>
      <c r="X106" s="200"/>
      <c r="Y106" s="200"/>
      <c r="Z106" s="200"/>
      <c r="AA106" s="200"/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00"/>
      <c r="AL106" s="200"/>
      <c r="AM106" s="200"/>
      <c r="AN106" s="200"/>
      <c r="AO106" s="200"/>
      <c r="AP106" s="200"/>
      <c r="AQ106" s="200"/>
      <c r="AR106" s="200"/>
      <c r="AS106" s="200"/>
      <c r="AT106" s="200"/>
      <c r="AU106" s="200"/>
      <c r="AV106" s="200"/>
      <c r="AW106" s="200"/>
      <c r="AX106" s="200"/>
      <c r="AY106" s="200"/>
      <c r="AZ106" s="200"/>
      <c r="BA106" s="200"/>
      <c r="BB106" s="200"/>
      <c r="BC106" s="200"/>
      <c r="BD106" s="200"/>
      <c r="BE106" s="200"/>
    </row>
    <row r="107" spans="1:59">
      <c r="A107" s="13"/>
      <c r="C107"/>
      <c r="D107"/>
      <c r="E107"/>
      <c r="F107" s="13"/>
      <c r="G107" s="13"/>
      <c r="H107" s="13"/>
      <c r="I107" s="13"/>
      <c r="J107" s="200"/>
      <c r="K107" s="200"/>
      <c r="L107" s="200"/>
      <c r="M107" s="200"/>
      <c r="N107" s="200"/>
      <c r="O107" s="200"/>
      <c r="P107" s="200"/>
      <c r="Q107" s="200"/>
      <c r="R107" s="200"/>
      <c r="S107" s="200"/>
      <c r="T107" s="200"/>
      <c r="U107" s="200"/>
      <c r="V107" s="200"/>
      <c r="W107" s="200"/>
      <c r="X107" s="200"/>
      <c r="Y107" s="200"/>
      <c r="Z107" s="200"/>
      <c r="AA107" s="200"/>
      <c r="AB107" s="200"/>
      <c r="AC107" s="200"/>
      <c r="AD107" s="200"/>
      <c r="AE107" s="200"/>
      <c r="AF107" s="200"/>
      <c r="AG107" s="200"/>
      <c r="AH107" s="200"/>
      <c r="AI107" s="200"/>
      <c r="AJ107" s="200"/>
      <c r="AK107" s="200"/>
      <c r="AL107" s="200"/>
      <c r="AM107" s="200"/>
      <c r="AN107" s="200"/>
      <c r="AO107" s="200"/>
      <c r="AP107" s="200"/>
      <c r="AQ107" s="200"/>
      <c r="AR107" s="200"/>
      <c r="AS107" s="200"/>
      <c r="AT107" s="200"/>
      <c r="AU107" s="200"/>
      <c r="AV107" s="200"/>
      <c r="AW107" s="200"/>
      <c r="AX107" s="200"/>
      <c r="AY107" s="200"/>
      <c r="AZ107" s="200"/>
      <c r="BA107" s="200"/>
      <c r="BB107" s="200"/>
      <c r="BC107" s="200"/>
      <c r="BD107" s="200"/>
      <c r="BE107" s="200"/>
    </row>
    <row r="108" spans="1:59">
      <c r="A108" s="13"/>
      <c r="C108"/>
      <c r="D108"/>
      <c r="E108"/>
      <c r="F108" s="13"/>
      <c r="G108" s="13"/>
      <c r="H108" s="13"/>
      <c r="I108" s="13"/>
      <c r="J108" s="200"/>
      <c r="K108" s="200"/>
      <c r="L108" s="200"/>
      <c r="M108" s="200"/>
      <c r="N108" s="200"/>
      <c r="O108" s="200"/>
      <c r="P108" s="200"/>
      <c r="Q108" s="200"/>
      <c r="R108" s="200"/>
      <c r="S108" s="200"/>
      <c r="T108" s="200"/>
      <c r="U108" s="200"/>
      <c r="V108" s="200"/>
      <c r="W108" s="200"/>
      <c r="X108" s="200"/>
      <c r="Y108" s="200"/>
      <c r="Z108" s="200"/>
      <c r="AA108" s="200"/>
      <c r="AB108" s="200"/>
      <c r="AC108" s="200"/>
      <c r="AD108" s="200"/>
      <c r="AE108" s="200"/>
      <c r="AF108" s="200"/>
      <c r="AG108" s="200"/>
      <c r="AH108" s="200"/>
      <c r="AI108" s="200"/>
      <c r="AJ108" s="200"/>
      <c r="AK108" s="200"/>
      <c r="AL108" s="200"/>
      <c r="AM108" s="200"/>
      <c r="AN108" s="200"/>
      <c r="AO108" s="200"/>
      <c r="AP108" s="200"/>
      <c r="AQ108" s="200"/>
      <c r="AR108" s="200"/>
      <c r="AS108" s="200"/>
      <c r="AT108" s="200"/>
      <c r="AU108" s="200"/>
      <c r="AV108" s="200"/>
      <c r="AW108" s="200"/>
      <c r="AX108" s="200"/>
      <c r="AY108" s="200"/>
      <c r="AZ108" s="200"/>
      <c r="BA108" s="200"/>
      <c r="BB108" s="200"/>
      <c r="BC108" s="200"/>
      <c r="BD108" s="200"/>
      <c r="BE108" s="200"/>
    </row>
    <row r="109" spans="1:59">
      <c r="A109" s="13"/>
      <c r="B109" s="197"/>
      <c r="C109" s="13"/>
      <c r="D109" s="13"/>
      <c r="E109" s="199"/>
      <c r="F109" s="13"/>
      <c r="G109" s="13"/>
      <c r="H109" s="13"/>
      <c r="I109" s="13"/>
      <c r="J109" s="200"/>
      <c r="K109" s="200"/>
      <c r="L109" s="200"/>
      <c r="M109" s="200"/>
      <c r="N109" s="200"/>
      <c r="O109" s="200"/>
      <c r="P109" s="200"/>
      <c r="Q109" s="200"/>
      <c r="R109" s="200"/>
      <c r="S109" s="200"/>
      <c r="T109" s="200"/>
      <c r="U109" s="200"/>
      <c r="V109" s="200"/>
      <c r="W109" s="200"/>
      <c r="X109" s="200"/>
      <c r="Y109" s="200"/>
      <c r="Z109" s="200"/>
      <c r="AA109" s="200"/>
      <c r="AB109" s="200"/>
      <c r="AC109" s="200"/>
      <c r="AD109" s="200"/>
      <c r="AE109" s="200"/>
      <c r="AF109" s="200"/>
      <c r="AG109" s="200"/>
      <c r="AH109" s="200"/>
      <c r="AI109" s="200"/>
      <c r="AJ109" s="200"/>
      <c r="AK109" s="200"/>
      <c r="AL109" s="200"/>
      <c r="AM109" s="200"/>
      <c r="AN109" s="200"/>
      <c r="AO109" s="200"/>
      <c r="AP109" s="200"/>
      <c r="AQ109" s="200"/>
      <c r="AR109" s="200"/>
      <c r="AS109" s="200"/>
      <c r="AT109" s="200"/>
      <c r="AU109" s="200"/>
      <c r="AV109" s="200"/>
      <c r="AW109" s="200"/>
      <c r="AX109" s="200"/>
      <c r="AY109" s="200"/>
      <c r="AZ109" s="200"/>
      <c r="BA109" s="200"/>
      <c r="BB109" s="200"/>
      <c r="BC109" s="200"/>
      <c r="BD109" s="200"/>
      <c r="BE109" s="200"/>
    </row>
    <row r="110" spans="1:59">
      <c r="B110" s="262"/>
      <c r="C110" s="30"/>
      <c r="D110" s="30"/>
      <c r="E110" s="30"/>
      <c r="F110" s="30"/>
      <c r="G110" s="30"/>
      <c r="H110" s="30"/>
      <c r="I110" s="30"/>
      <c r="J110" s="263"/>
      <c r="K110" s="263"/>
      <c r="L110" s="263"/>
      <c r="M110" s="263"/>
      <c r="N110" s="263"/>
      <c r="O110" s="263"/>
      <c r="P110" s="263"/>
      <c r="Q110" s="263"/>
      <c r="R110" s="263"/>
      <c r="S110" s="263"/>
      <c r="T110" s="263"/>
      <c r="U110" s="263"/>
      <c r="V110" s="263"/>
      <c r="W110" s="263"/>
      <c r="X110" s="263"/>
      <c r="Y110" s="263"/>
      <c r="Z110" s="263"/>
      <c r="AA110" s="263"/>
      <c r="AB110" s="263"/>
      <c r="AC110" s="263"/>
      <c r="AD110" s="263"/>
      <c r="AE110" s="263"/>
      <c r="AF110" s="263"/>
      <c r="AG110" s="263"/>
      <c r="AH110" s="263"/>
      <c r="AI110" s="263"/>
      <c r="AJ110" s="263"/>
      <c r="AK110" s="263"/>
      <c r="AL110" s="263"/>
      <c r="AM110" s="263"/>
      <c r="AN110" s="263"/>
      <c r="AO110" s="263"/>
      <c r="AP110" s="263"/>
      <c r="AQ110" s="263"/>
      <c r="AR110" s="263"/>
      <c r="AS110" s="263"/>
      <c r="AT110" s="263"/>
      <c r="AU110" s="263"/>
      <c r="AV110" s="263"/>
      <c r="AW110" s="263"/>
      <c r="AX110" s="263"/>
      <c r="AY110" s="263"/>
      <c r="AZ110" s="263"/>
      <c r="BA110" s="263"/>
      <c r="BB110" s="263"/>
      <c r="BC110" s="263"/>
      <c r="BD110" s="263"/>
      <c r="BE110" s="263"/>
    </row>
    <row r="111" spans="1:59">
      <c r="B111"/>
      <c r="C111" s="30"/>
      <c r="D111" s="30"/>
      <c r="E111"/>
      <c r="F111" s="30"/>
      <c r="G111" s="30"/>
      <c r="H111" s="30"/>
      <c r="I111" s="30"/>
      <c r="J111" s="263"/>
      <c r="K111" s="263"/>
      <c r="L111" s="263"/>
      <c r="M111" s="263"/>
      <c r="N111" s="263"/>
      <c r="O111" s="263"/>
      <c r="P111" s="263"/>
      <c r="Q111" s="263"/>
      <c r="R111" s="263"/>
      <c r="S111" s="263"/>
      <c r="T111" s="263"/>
      <c r="U111" s="263"/>
      <c r="V111" s="263"/>
      <c r="W111" s="263"/>
      <c r="X111" s="263"/>
      <c r="Y111" s="263"/>
      <c r="Z111" s="263"/>
      <c r="AA111" s="263"/>
      <c r="AB111" s="263"/>
      <c r="AC111" s="263"/>
      <c r="AD111" s="263"/>
      <c r="AE111" s="263"/>
      <c r="AF111" s="263"/>
      <c r="AG111" s="263"/>
      <c r="AH111" s="263"/>
      <c r="AI111" s="263"/>
      <c r="AJ111" s="263"/>
      <c r="AK111" s="263"/>
      <c r="AL111" s="263"/>
      <c r="AM111" s="263"/>
      <c r="AN111" s="263"/>
      <c r="AO111" s="263"/>
      <c r="AP111" s="263"/>
      <c r="AQ111" s="263"/>
      <c r="AR111" s="263"/>
      <c r="AS111" s="263"/>
      <c r="AT111" s="263"/>
      <c r="AU111" s="263"/>
      <c r="AV111" s="263"/>
      <c r="AW111" s="263"/>
      <c r="AX111" s="263"/>
      <c r="AY111" s="263"/>
      <c r="AZ111" s="263"/>
      <c r="BA111" s="263"/>
      <c r="BB111" s="263"/>
      <c r="BC111" s="263"/>
      <c r="BD111" s="263"/>
      <c r="BE111" s="263"/>
    </row>
    <row r="112" spans="1:59">
      <c r="B112" s="262"/>
      <c r="C112" s="30"/>
      <c r="D112" s="30"/>
      <c r="E112" s="30"/>
      <c r="F112" s="30"/>
      <c r="G112" s="30"/>
      <c r="H112" s="30"/>
      <c r="I112" s="30"/>
      <c r="J112" s="263"/>
      <c r="K112" s="263"/>
      <c r="L112" s="263"/>
      <c r="M112" s="263"/>
      <c r="N112" s="263"/>
      <c r="O112" s="263"/>
      <c r="P112" s="263"/>
      <c r="Q112" s="263"/>
      <c r="R112" s="263"/>
      <c r="S112" s="263"/>
      <c r="T112" s="263"/>
      <c r="U112" s="263"/>
      <c r="V112" s="263"/>
      <c r="W112" s="263"/>
      <c r="X112" s="263"/>
      <c r="Y112" s="263"/>
      <c r="Z112" s="263"/>
      <c r="AA112" s="263"/>
      <c r="AB112" s="263"/>
      <c r="AC112" s="263"/>
      <c r="AD112" s="263"/>
      <c r="AE112" s="263"/>
      <c r="AF112" s="263"/>
      <c r="AG112" s="263"/>
      <c r="AH112" s="263"/>
      <c r="AI112" s="263"/>
      <c r="AJ112" s="263"/>
      <c r="AK112" s="263"/>
      <c r="AL112" s="263"/>
      <c r="AM112" s="263"/>
      <c r="AN112" s="263"/>
      <c r="AO112" s="263"/>
      <c r="AP112" s="263"/>
      <c r="AQ112" s="263"/>
      <c r="AR112" s="263"/>
      <c r="AS112" s="263"/>
      <c r="AT112" s="263"/>
      <c r="AU112" s="263"/>
      <c r="AV112" s="263"/>
      <c r="AW112" s="263"/>
      <c r="AX112" s="263"/>
      <c r="AY112" s="263"/>
      <c r="AZ112" s="263"/>
      <c r="BA112" s="263"/>
      <c r="BB112" s="263"/>
      <c r="BC112" s="263"/>
      <c r="BD112" s="263"/>
      <c r="BE112" s="263"/>
    </row>
    <row r="113" spans="1:57">
      <c r="B113"/>
      <c r="C113" s="30"/>
      <c r="D113" s="30"/>
      <c r="E113" s="30"/>
      <c r="F113" s="30"/>
      <c r="G113" s="30"/>
      <c r="H113" s="30"/>
      <c r="I113" s="30"/>
      <c r="J113" s="263"/>
      <c r="K113" s="263"/>
      <c r="L113" s="263"/>
      <c r="M113" s="263"/>
      <c r="N113" s="263"/>
      <c r="O113" s="263"/>
      <c r="P113" s="263"/>
      <c r="Q113" s="263"/>
      <c r="R113" s="263"/>
      <c r="S113" s="263"/>
      <c r="T113" s="263"/>
      <c r="U113" s="263"/>
      <c r="V113" s="263"/>
      <c r="W113" s="263"/>
      <c r="X113" s="263"/>
      <c r="Y113" s="263"/>
      <c r="Z113" s="263"/>
      <c r="AA113" s="263"/>
      <c r="AB113" s="263"/>
      <c r="AC113" s="263"/>
      <c r="AD113" s="263"/>
      <c r="AE113" s="263"/>
      <c r="AF113" s="263"/>
      <c r="AG113" s="263"/>
      <c r="AH113" s="263"/>
      <c r="AI113" s="263"/>
      <c r="AJ113" s="263"/>
      <c r="AK113" s="263"/>
      <c r="AL113" s="263"/>
      <c r="AM113" s="263"/>
      <c r="AN113" s="263"/>
      <c r="AO113" s="263"/>
      <c r="AP113" s="263"/>
      <c r="AQ113" s="263"/>
      <c r="AR113" s="263"/>
      <c r="AS113" s="263"/>
      <c r="AT113" s="263"/>
      <c r="AU113" s="263"/>
      <c r="AV113" s="263"/>
      <c r="AW113" s="263"/>
      <c r="AX113" s="263"/>
      <c r="AY113" s="263"/>
      <c r="AZ113" s="263"/>
      <c r="BA113" s="263"/>
      <c r="BB113" s="263"/>
      <c r="BC113" s="263"/>
      <c r="BD113" s="263"/>
      <c r="BE113" s="263"/>
    </row>
    <row r="114" spans="1:57">
      <c r="B114" s="262"/>
      <c r="C114" s="30"/>
      <c r="D114" s="30"/>
      <c r="E114" s="30"/>
      <c r="F114" s="30"/>
      <c r="G114" s="30"/>
      <c r="H114" s="30"/>
      <c r="I114" s="30"/>
      <c r="J114" s="263"/>
      <c r="K114" s="263"/>
      <c r="L114" s="263"/>
      <c r="M114" s="263"/>
      <c r="N114" s="263"/>
      <c r="O114" s="263"/>
      <c r="P114" s="263"/>
      <c r="Q114" s="263"/>
      <c r="R114" s="263"/>
      <c r="S114" s="263"/>
      <c r="T114" s="263"/>
      <c r="U114" s="263"/>
      <c r="V114" s="263"/>
      <c r="W114" s="263"/>
      <c r="X114" s="263"/>
      <c r="Y114" s="263"/>
      <c r="Z114" s="263"/>
      <c r="AA114" s="263"/>
      <c r="AB114" s="263"/>
      <c r="AC114" s="263"/>
      <c r="AD114" s="263"/>
      <c r="AE114" s="263"/>
      <c r="AF114" s="263"/>
      <c r="AG114" s="263"/>
      <c r="AH114" s="263"/>
      <c r="AI114" s="263"/>
      <c r="AJ114" s="263"/>
      <c r="AK114" s="263"/>
      <c r="AL114" s="263"/>
      <c r="AM114" s="263"/>
      <c r="AN114" s="263"/>
      <c r="AO114" s="263"/>
      <c r="AP114" s="263"/>
      <c r="AQ114" s="263"/>
      <c r="AR114" s="263"/>
      <c r="AS114" s="263"/>
      <c r="AT114" s="263"/>
      <c r="AU114" s="263"/>
      <c r="AV114" s="263"/>
      <c r="AW114" s="263"/>
      <c r="AX114" s="263"/>
      <c r="AY114" s="263"/>
      <c r="AZ114" s="263"/>
      <c r="BA114" s="263"/>
      <c r="BB114" s="263"/>
      <c r="BC114" s="263"/>
      <c r="BD114" s="263"/>
      <c r="BE114" s="263"/>
    </row>
    <row r="115" spans="1:57">
      <c r="B115" s="264"/>
      <c r="C115"/>
      <c r="D115"/>
      <c r="E115"/>
      <c r="F115" s="30"/>
      <c r="G115" s="30"/>
      <c r="H115" s="30"/>
      <c r="I115" s="30"/>
      <c r="J115" s="263"/>
      <c r="K115" s="263"/>
      <c r="L115" s="263"/>
      <c r="M115" s="263"/>
      <c r="N115" s="263"/>
      <c r="O115" s="263"/>
      <c r="P115" s="263"/>
      <c r="Q115" s="263"/>
      <c r="R115" s="263"/>
      <c r="S115" s="263"/>
      <c r="T115" s="263"/>
      <c r="U115" s="263"/>
      <c r="V115" s="263"/>
      <c r="W115" s="263"/>
      <c r="X115" s="263"/>
      <c r="Y115" s="263"/>
      <c r="Z115" s="263"/>
      <c r="AA115" s="263"/>
      <c r="AB115" s="263"/>
      <c r="AC115" s="263"/>
      <c r="AD115" s="263"/>
      <c r="AE115" s="263"/>
      <c r="AF115" s="263"/>
      <c r="AG115" s="263"/>
      <c r="AH115" s="263"/>
      <c r="AI115" s="263"/>
      <c r="AJ115" s="263"/>
      <c r="AK115" s="263"/>
      <c r="AL115" s="263"/>
      <c r="AM115" s="263"/>
      <c r="AN115" s="263"/>
      <c r="AO115" s="263"/>
      <c r="AP115" s="263"/>
      <c r="AQ115" s="263"/>
      <c r="AR115" s="263"/>
      <c r="AS115" s="263"/>
      <c r="AT115" s="263"/>
      <c r="AU115" s="263"/>
      <c r="AV115" s="263"/>
      <c r="AW115" s="263"/>
      <c r="AX115" s="263"/>
      <c r="AY115" s="263"/>
      <c r="AZ115" s="263"/>
      <c r="BA115" s="263"/>
      <c r="BB115" s="263"/>
      <c r="BC115" s="263"/>
      <c r="BD115" s="263"/>
      <c r="BE115" s="263"/>
    </row>
    <row r="116" spans="1:57">
      <c r="B116" s="264"/>
      <c r="C116"/>
      <c r="D116"/>
      <c r="E116"/>
      <c r="F116" s="30"/>
      <c r="G116" s="30"/>
      <c r="H116" s="30"/>
      <c r="I116" s="30"/>
      <c r="J116" s="263"/>
      <c r="K116" s="263"/>
      <c r="L116" s="263"/>
      <c r="M116" s="263"/>
      <c r="N116" s="263"/>
      <c r="O116" s="263"/>
      <c r="P116" s="263"/>
      <c r="Q116" s="263"/>
      <c r="R116" s="263"/>
      <c r="S116" s="263"/>
      <c r="T116" s="263"/>
      <c r="U116" s="263"/>
      <c r="V116" s="263"/>
      <c r="W116" s="263"/>
      <c r="X116" s="263"/>
      <c r="Y116" s="263"/>
      <c r="Z116" s="263"/>
      <c r="AA116" s="263"/>
      <c r="AB116" s="263"/>
      <c r="AC116" s="263"/>
      <c r="AD116" s="263"/>
      <c r="AE116" s="263"/>
      <c r="AF116" s="263"/>
      <c r="AG116" s="263"/>
      <c r="AH116" s="263"/>
      <c r="AI116" s="263"/>
      <c r="AJ116" s="263"/>
      <c r="AK116" s="263"/>
      <c r="AL116" s="263"/>
      <c r="AM116" s="263"/>
      <c r="AN116" s="263"/>
      <c r="AO116" s="263"/>
      <c r="AP116" s="263"/>
      <c r="AQ116" s="263"/>
      <c r="AR116" s="263"/>
      <c r="AS116" s="263"/>
      <c r="AT116" s="263"/>
      <c r="AU116" s="263"/>
      <c r="AV116" s="263"/>
      <c r="AW116" s="263"/>
      <c r="AX116" s="263"/>
      <c r="AY116" s="263"/>
      <c r="AZ116" s="263"/>
      <c r="BA116" s="263"/>
      <c r="BB116" s="263"/>
      <c r="BC116" s="263"/>
      <c r="BD116" s="263"/>
      <c r="BE116" s="263"/>
    </row>
    <row r="117" spans="1:57">
      <c r="B117" s="264"/>
      <c r="C117" s="264"/>
      <c r="D117" s="264"/>
      <c r="E117" s="264"/>
      <c r="F117" s="264"/>
      <c r="G117" s="264"/>
      <c r="H117" s="264"/>
      <c r="I117" s="264"/>
      <c r="J117" s="264"/>
      <c r="K117" s="264"/>
      <c r="L117" s="264"/>
      <c r="M117" s="264"/>
      <c r="N117" s="264"/>
      <c r="O117" s="264"/>
      <c r="P117" s="264"/>
      <c r="Q117" s="264"/>
      <c r="R117" s="264"/>
      <c r="S117" s="264"/>
      <c r="T117" s="264"/>
      <c r="U117" s="264"/>
      <c r="V117" s="264"/>
      <c r="W117" s="264"/>
      <c r="X117" s="264"/>
      <c r="Y117" s="264"/>
      <c r="Z117" s="264"/>
      <c r="AA117" s="264"/>
      <c r="AB117" s="264"/>
      <c r="AC117" s="264"/>
      <c r="AD117" s="264"/>
      <c r="AE117" s="264"/>
      <c r="AF117" s="264"/>
      <c r="AG117" s="264"/>
      <c r="AH117" s="264"/>
      <c r="AI117" s="264"/>
      <c r="AJ117" s="264"/>
      <c r="AK117" s="264"/>
      <c r="AL117" s="264"/>
      <c r="AM117" s="264"/>
      <c r="AN117" s="264"/>
      <c r="AO117" s="264"/>
      <c r="AP117" s="264"/>
      <c r="AQ117" s="264"/>
      <c r="AR117" s="264"/>
      <c r="AS117" s="264"/>
      <c r="AT117" s="264"/>
      <c r="AU117" s="264"/>
      <c r="AV117" s="264"/>
      <c r="AW117" s="264"/>
      <c r="AX117" s="264"/>
      <c r="AY117" s="264"/>
      <c r="AZ117" s="264"/>
      <c r="BA117" s="264"/>
      <c r="BB117" s="264"/>
      <c r="BC117" s="264"/>
      <c r="BD117" s="264"/>
      <c r="BE117" s="264"/>
    </row>
    <row r="118" spans="1:57">
      <c r="A118" s="265"/>
      <c r="B118" s="264"/>
      <c r="C118" s="264"/>
      <c r="D118" s="264"/>
      <c r="E118" s="264"/>
      <c r="F118" s="264"/>
      <c r="G118" s="264"/>
      <c r="H118" s="264"/>
      <c r="I118" s="264"/>
      <c r="J118" s="264"/>
      <c r="K118" s="264"/>
      <c r="L118" s="264"/>
      <c r="M118" s="264"/>
      <c r="N118" s="264"/>
      <c r="O118" s="264"/>
      <c r="P118" s="264"/>
      <c r="Q118" s="264"/>
      <c r="R118" s="264"/>
      <c r="S118" s="264"/>
      <c r="T118" s="264"/>
      <c r="U118" s="264"/>
      <c r="V118" s="264"/>
      <c r="W118" s="264"/>
      <c r="X118" s="264"/>
      <c r="Y118" s="264"/>
      <c r="Z118" s="264"/>
      <c r="AA118" s="264"/>
      <c r="AB118" s="264"/>
      <c r="AC118" s="264"/>
      <c r="AD118" s="264"/>
      <c r="AE118" s="264"/>
      <c r="AF118" s="264"/>
      <c r="AG118" s="264"/>
      <c r="AH118" s="264"/>
      <c r="AI118" s="264"/>
      <c r="AJ118" s="264"/>
      <c r="AK118" s="264"/>
      <c r="AL118" s="264"/>
      <c r="AM118" s="264"/>
      <c r="AN118" s="264"/>
      <c r="AO118" s="264"/>
      <c r="AP118" s="264"/>
      <c r="AQ118" s="264"/>
      <c r="AR118" s="264"/>
      <c r="AS118" s="264"/>
      <c r="AT118" s="264"/>
      <c r="AU118" s="264"/>
      <c r="AV118" s="264"/>
      <c r="AW118" s="264"/>
      <c r="AX118" s="264"/>
      <c r="AY118" s="264"/>
      <c r="AZ118" s="264"/>
      <c r="BA118" s="264"/>
      <c r="BB118" s="264"/>
      <c r="BC118" s="264"/>
      <c r="BD118" s="264"/>
      <c r="BE118" s="264"/>
    </row>
    <row r="119" spans="1:57">
      <c r="A119" s="265"/>
      <c r="B119" s="264"/>
      <c r="C119" s="264"/>
      <c r="D119" s="264"/>
      <c r="E119" s="264"/>
      <c r="F119" s="264"/>
      <c r="G119" s="264"/>
      <c r="H119" s="264"/>
      <c r="I119" s="264"/>
      <c r="J119" s="264"/>
      <c r="K119" s="264"/>
      <c r="L119" s="264"/>
      <c r="M119" s="264"/>
      <c r="N119" s="264"/>
      <c r="O119" s="264"/>
      <c r="P119" s="264"/>
      <c r="Q119" s="264"/>
      <c r="R119" s="264"/>
      <c r="S119" s="264"/>
      <c r="T119" s="264"/>
      <c r="U119" s="264"/>
      <c r="V119" s="264"/>
      <c r="W119" s="264"/>
      <c r="X119" s="264"/>
      <c r="Y119" s="264"/>
      <c r="Z119" s="264"/>
      <c r="AA119" s="264"/>
      <c r="AB119" s="264"/>
      <c r="AC119" s="264"/>
      <c r="AD119" s="264"/>
      <c r="AE119" s="264"/>
      <c r="AF119" s="264"/>
      <c r="AG119" s="264"/>
      <c r="AH119" s="264"/>
      <c r="AI119" s="264"/>
      <c r="AJ119" s="264"/>
      <c r="AK119" s="264"/>
      <c r="AL119" s="264"/>
      <c r="AM119" s="264"/>
      <c r="AN119" s="264"/>
      <c r="AO119" s="264"/>
      <c r="AP119" s="264"/>
      <c r="AQ119" s="264"/>
      <c r="AR119" s="264"/>
      <c r="AS119" s="264"/>
      <c r="AT119" s="264"/>
      <c r="AU119" s="264"/>
      <c r="AV119" s="264"/>
      <c r="AW119" s="264"/>
      <c r="AX119" s="264"/>
      <c r="AY119" s="264"/>
      <c r="AZ119" s="264"/>
      <c r="BA119" s="264"/>
      <c r="BB119" s="264"/>
      <c r="BC119" s="264"/>
      <c r="BD119" s="264"/>
      <c r="BE119" s="264"/>
    </row>
    <row r="120" spans="1:57">
      <c r="A120" s="265"/>
      <c r="B120" s="264"/>
      <c r="C120" s="264"/>
      <c r="D120" s="264"/>
      <c r="E120" s="264"/>
      <c r="F120" s="264"/>
      <c r="G120" s="264"/>
      <c r="H120" s="264"/>
      <c r="I120" s="264"/>
      <c r="J120" s="264"/>
      <c r="K120" s="264"/>
      <c r="L120" s="264"/>
      <c r="M120" s="264"/>
      <c r="N120" s="264"/>
      <c r="O120" s="264"/>
      <c r="P120" s="264"/>
      <c r="Q120" s="264"/>
      <c r="R120" s="264"/>
      <c r="S120" s="264"/>
      <c r="T120" s="264"/>
      <c r="U120" s="264"/>
      <c r="V120" s="264"/>
      <c r="W120" s="264"/>
      <c r="X120" s="264"/>
      <c r="Y120" s="264"/>
      <c r="Z120" s="264"/>
      <c r="AA120" s="264"/>
      <c r="AB120" s="264"/>
      <c r="AC120" s="264"/>
      <c r="AD120" s="264"/>
      <c r="AE120" s="264"/>
      <c r="AF120" s="264"/>
      <c r="AG120" s="264"/>
      <c r="AH120" s="264"/>
      <c r="AI120" s="264"/>
      <c r="AJ120" s="264"/>
      <c r="AK120" s="264"/>
      <c r="AL120" s="264"/>
      <c r="AM120" s="264"/>
      <c r="AN120" s="264"/>
      <c r="AO120" s="264"/>
      <c r="AP120" s="264"/>
      <c r="AQ120" s="264"/>
      <c r="AR120" s="264"/>
      <c r="AS120" s="264"/>
      <c r="AT120" s="264"/>
      <c r="AU120" s="264"/>
      <c r="AV120" s="264"/>
      <c r="AW120" s="264"/>
      <c r="AX120" s="264"/>
      <c r="AY120" s="264"/>
      <c r="AZ120" s="264"/>
      <c r="BA120" s="264"/>
      <c r="BB120" s="264"/>
      <c r="BC120" s="264"/>
      <c r="BD120" s="264"/>
      <c r="BE120" s="264"/>
    </row>
    <row r="121" spans="1:57">
      <c r="A121" s="265"/>
      <c r="B121" s="264"/>
      <c r="C121" s="264"/>
      <c r="D121" s="264"/>
      <c r="E121" s="264"/>
      <c r="F121" s="264"/>
      <c r="G121" s="264"/>
      <c r="H121" s="264"/>
      <c r="I121" s="264"/>
      <c r="J121" s="264"/>
      <c r="K121" s="264"/>
      <c r="L121" s="264"/>
      <c r="M121" s="264"/>
      <c r="N121" s="264"/>
      <c r="O121" s="264"/>
      <c r="P121" s="264"/>
      <c r="Q121" s="264"/>
      <c r="R121" s="264"/>
      <c r="S121" s="264"/>
      <c r="T121" s="264"/>
      <c r="U121" s="264"/>
      <c r="V121" s="264"/>
      <c r="W121" s="264"/>
      <c r="X121" s="264"/>
      <c r="Y121" s="264"/>
      <c r="Z121" s="264"/>
      <c r="AA121" s="264"/>
      <c r="AB121" s="264"/>
      <c r="AC121" s="264"/>
      <c r="AD121" s="264"/>
      <c r="AE121" s="264"/>
      <c r="AF121" s="264"/>
      <c r="AG121" s="264"/>
      <c r="AH121" s="264"/>
      <c r="AI121" s="264"/>
      <c r="AJ121" s="264"/>
      <c r="AK121" s="264"/>
      <c r="AL121" s="264"/>
      <c r="AM121" s="264"/>
      <c r="AN121" s="264"/>
      <c r="AO121" s="264"/>
      <c r="AP121" s="264"/>
      <c r="AQ121" s="264"/>
      <c r="AR121" s="264"/>
      <c r="AS121" s="264"/>
      <c r="AT121" s="264"/>
      <c r="AU121" s="264"/>
      <c r="AV121" s="264"/>
      <c r="AW121" s="264"/>
      <c r="AX121" s="264"/>
      <c r="AY121" s="264"/>
      <c r="AZ121" s="264"/>
      <c r="BA121" s="264"/>
      <c r="BB121" s="264"/>
      <c r="BC121" s="264"/>
      <c r="BD121" s="264"/>
      <c r="BE121" s="264"/>
    </row>
    <row r="122" spans="1:57">
      <c r="A122" s="265"/>
      <c r="B122" s="264"/>
      <c r="C122" s="264"/>
      <c r="D122" s="264"/>
      <c r="E122" s="264"/>
      <c r="F122" s="264"/>
      <c r="G122" s="264"/>
      <c r="H122" s="264"/>
      <c r="I122" s="264"/>
      <c r="J122" s="264"/>
      <c r="K122" s="264"/>
      <c r="L122" s="264"/>
      <c r="M122" s="264"/>
      <c r="N122" s="264"/>
      <c r="O122" s="264"/>
      <c r="P122" s="264"/>
      <c r="Q122" s="264"/>
      <c r="R122" s="264"/>
      <c r="S122" s="264"/>
      <c r="T122" s="264"/>
      <c r="U122" s="264"/>
      <c r="V122" s="264"/>
      <c r="W122" s="264"/>
      <c r="X122" s="264"/>
      <c r="Y122" s="264"/>
      <c r="Z122" s="264"/>
      <c r="AA122" s="264"/>
      <c r="AB122" s="264"/>
      <c r="AC122" s="264"/>
      <c r="AD122" s="264"/>
      <c r="AE122" s="264"/>
      <c r="AF122" s="264"/>
      <c r="AG122" s="264"/>
      <c r="AH122" s="264"/>
      <c r="AI122" s="264"/>
      <c r="AJ122" s="264"/>
      <c r="AK122" s="264"/>
      <c r="AL122" s="264"/>
      <c r="AM122" s="264"/>
      <c r="AN122" s="264"/>
      <c r="AO122" s="264"/>
      <c r="AP122" s="264"/>
      <c r="AQ122" s="264"/>
      <c r="AR122" s="264"/>
      <c r="AS122" s="264"/>
      <c r="AT122" s="264"/>
      <c r="AU122" s="264"/>
      <c r="AV122" s="264"/>
      <c r="AW122" s="264"/>
      <c r="AX122" s="264"/>
      <c r="AY122" s="264"/>
      <c r="AZ122" s="264"/>
      <c r="BA122" s="264"/>
      <c r="BB122" s="264"/>
      <c r="BC122" s="264"/>
      <c r="BD122" s="264"/>
      <c r="BE122" s="264"/>
    </row>
    <row r="123" spans="1:57">
      <c r="A123" s="266"/>
      <c r="B123" s="264"/>
      <c r="C123" s="264"/>
      <c r="D123" s="264"/>
      <c r="E123" s="264"/>
      <c r="F123" s="264"/>
      <c r="G123" s="264"/>
      <c r="H123" s="264"/>
      <c r="I123" s="264"/>
      <c r="J123" s="264"/>
      <c r="K123" s="264"/>
      <c r="L123" s="264"/>
      <c r="M123" s="264"/>
      <c r="N123" s="264"/>
      <c r="O123" s="264"/>
      <c r="P123" s="264"/>
      <c r="Q123" s="264"/>
      <c r="R123" s="264"/>
      <c r="S123" s="264"/>
      <c r="T123" s="264"/>
      <c r="U123" s="264"/>
      <c r="V123" s="264"/>
      <c r="W123" s="264"/>
      <c r="X123" s="264"/>
      <c r="Y123" s="264"/>
      <c r="Z123" s="264"/>
      <c r="AA123" s="264"/>
      <c r="AB123" s="264"/>
      <c r="AC123" s="264"/>
      <c r="AD123" s="264"/>
      <c r="AE123" s="264"/>
      <c r="AF123" s="264"/>
      <c r="AG123" s="264"/>
      <c r="AH123" s="264"/>
      <c r="AI123" s="264"/>
      <c r="AJ123" s="264"/>
      <c r="AK123" s="264"/>
      <c r="AL123" s="264"/>
      <c r="AM123" s="264"/>
      <c r="AN123" s="264"/>
      <c r="AO123" s="264"/>
      <c r="AP123" s="264"/>
      <c r="AQ123" s="264"/>
      <c r="AR123" s="264"/>
      <c r="AS123" s="264"/>
      <c r="AT123" s="264"/>
      <c r="AU123" s="264"/>
      <c r="AV123" s="264"/>
      <c r="AW123" s="264"/>
      <c r="AX123" s="264"/>
      <c r="AY123" s="264"/>
      <c r="AZ123" s="264"/>
      <c r="BA123" s="264"/>
      <c r="BB123" s="264"/>
      <c r="BC123" s="264"/>
      <c r="BD123" s="264"/>
      <c r="BE123" s="264"/>
    </row>
    <row r="124" spans="1:57">
      <c r="A124" s="266"/>
      <c r="B124" s="264"/>
      <c r="C124" s="264"/>
      <c r="D124" s="264"/>
      <c r="E124" s="264"/>
      <c r="F124" s="264"/>
      <c r="G124" s="264"/>
      <c r="H124" s="264"/>
      <c r="I124" s="264"/>
      <c r="J124" s="264"/>
      <c r="K124" s="264"/>
      <c r="L124" s="264"/>
      <c r="M124" s="264"/>
      <c r="N124" s="264"/>
      <c r="O124" s="264"/>
      <c r="P124" s="264"/>
      <c r="Q124" s="264"/>
      <c r="R124" s="264"/>
      <c r="S124" s="264"/>
      <c r="T124" s="264"/>
      <c r="U124" s="264"/>
      <c r="V124" s="264"/>
      <c r="W124" s="264"/>
      <c r="X124" s="264"/>
      <c r="Y124" s="264"/>
      <c r="Z124" s="264"/>
      <c r="AA124" s="264"/>
      <c r="AB124" s="264"/>
      <c r="AC124" s="264"/>
      <c r="AD124" s="264"/>
      <c r="AE124" s="264"/>
      <c r="AF124" s="264"/>
      <c r="AG124" s="264"/>
      <c r="AH124" s="264"/>
      <c r="AI124" s="264"/>
      <c r="AJ124" s="264"/>
      <c r="AK124" s="264"/>
      <c r="AL124" s="264"/>
      <c r="AM124" s="264"/>
      <c r="AN124" s="264"/>
      <c r="AO124" s="264"/>
      <c r="AP124" s="264"/>
      <c r="AQ124" s="264"/>
      <c r="AR124" s="264"/>
      <c r="AS124" s="264"/>
      <c r="AT124" s="264"/>
      <c r="AU124" s="264"/>
      <c r="AV124" s="264"/>
      <c r="AW124" s="264"/>
      <c r="AX124" s="264"/>
      <c r="AY124" s="264"/>
      <c r="AZ124" s="264"/>
      <c r="BA124" s="264"/>
      <c r="BB124" s="264"/>
      <c r="BC124" s="264"/>
      <c r="BD124" s="264"/>
      <c r="BE124" s="264"/>
    </row>
    <row r="125" spans="1:57">
      <c r="B125" s="264"/>
      <c r="C125" s="264"/>
      <c r="D125" s="264"/>
      <c r="E125" s="264"/>
      <c r="F125" s="264"/>
      <c r="G125" s="264"/>
      <c r="H125" s="264"/>
      <c r="I125" s="264"/>
      <c r="J125" s="264"/>
      <c r="K125" s="264"/>
      <c r="L125" s="264"/>
      <c r="M125" s="264"/>
      <c r="N125" s="264"/>
      <c r="O125" s="264"/>
      <c r="P125" s="264"/>
      <c r="Q125" s="264"/>
      <c r="R125" s="264"/>
      <c r="S125" s="264"/>
      <c r="T125" s="264"/>
      <c r="U125" s="264"/>
      <c r="V125" s="264"/>
      <c r="W125" s="264"/>
      <c r="X125" s="264"/>
      <c r="Y125" s="264"/>
      <c r="Z125" s="264"/>
      <c r="AA125" s="264"/>
      <c r="AB125" s="264"/>
      <c r="AC125" s="264"/>
      <c r="AD125" s="264"/>
      <c r="AE125" s="264"/>
      <c r="AF125" s="264"/>
      <c r="AG125" s="264"/>
      <c r="AH125" s="264"/>
      <c r="AI125" s="264"/>
      <c r="AJ125" s="264"/>
      <c r="AK125" s="264"/>
      <c r="AL125" s="264"/>
      <c r="AM125" s="264"/>
      <c r="AN125" s="264"/>
      <c r="AO125" s="264"/>
      <c r="AP125" s="264"/>
      <c r="AQ125" s="264"/>
      <c r="AR125" s="264"/>
      <c r="AS125" s="264"/>
      <c r="AT125" s="264"/>
      <c r="AU125" s="264"/>
      <c r="AV125" s="264"/>
      <c r="AW125" s="264"/>
      <c r="AX125" s="264"/>
      <c r="AY125" s="264"/>
      <c r="AZ125" s="264"/>
      <c r="BA125" s="264"/>
      <c r="BB125" s="264"/>
      <c r="BC125" s="264"/>
      <c r="BD125" s="264"/>
      <c r="BE125" s="264"/>
    </row>
    <row r="126" spans="1:57">
      <c r="B126" s="264"/>
      <c r="C126" s="264"/>
      <c r="D126" s="264"/>
      <c r="E126" s="264"/>
      <c r="F126" s="264"/>
      <c r="G126" s="264"/>
      <c r="H126" s="264"/>
      <c r="I126" s="264"/>
      <c r="J126" s="264"/>
      <c r="K126" s="264"/>
      <c r="L126" s="264"/>
      <c r="M126" s="264"/>
      <c r="N126" s="264"/>
      <c r="O126" s="264"/>
      <c r="P126" s="264"/>
      <c r="Q126" s="264"/>
      <c r="R126" s="264"/>
      <c r="S126" s="264"/>
      <c r="T126" s="264"/>
      <c r="U126" s="264"/>
      <c r="V126" s="264"/>
      <c r="W126" s="264"/>
      <c r="X126" s="264"/>
      <c r="Y126" s="264"/>
      <c r="Z126" s="264"/>
      <c r="AA126" s="264"/>
      <c r="AB126" s="264"/>
      <c r="AC126" s="264"/>
      <c r="AD126" s="264"/>
      <c r="AE126" s="264"/>
      <c r="AF126" s="264"/>
      <c r="AG126" s="264"/>
      <c r="AH126" s="264"/>
      <c r="AI126" s="264"/>
      <c r="AJ126" s="264"/>
      <c r="AK126" s="264"/>
      <c r="AL126" s="264"/>
      <c r="AM126" s="264"/>
      <c r="AN126" s="264"/>
      <c r="AO126" s="264"/>
      <c r="AP126" s="264"/>
      <c r="AQ126" s="264"/>
      <c r="AR126" s="264"/>
      <c r="AS126" s="264"/>
      <c r="AT126" s="264"/>
      <c r="AU126" s="264"/>
      <c r="AV126" s="264"/>
      <c r="AW126" s="264"/>
      <c r="AX126" s="264"/>
      <c r="AY126" s="264"/>
      <c r="AZ126" s="264"/>
      <c r="BA126" s="264"/>
      <c r="BB126" s="264"/>
      <c r="BC126" s="264"/>
      <c r="BD126" s="264"/>
      <c r="BE126" s="264"/>
    </row>
    <row r="127" spans="1:57">
      <c r="B127" s="264"/>
      <c r="C127" s="264"/>
      <c r="D127" s="264"/>
      <c r="E127" s="264"/>
      <c r="F127" s="264"/>
      <c r="G127" s="264"/>
      <c r="H127" s="264"/>
      <c r="I127" s="264"/>
      <c r="J127" s="264"/>
      <c r="K127" s="264"/>
      <c r="L127" s="264"/>
      <c r="M127" s="264"/>
      <c r="N127" s="264"/>
      <c r="O127" s="264"/>
      <c r="P127" s="264"/>
      <c r="Q127" s="264"/>
      <c r="R127" s="264"/>
      <c r="S127" s="264"/>
      <c r="T127" s="264"/>
      <c r="U127" s="264"/>
      <c r="V127" s="264"/>
      <c r="W127" s="264"/>
      <c r="X127" s="264"/>
      <c r="Y127" s="264"/>
      <c r="Z127" s="264"/>
      <c r="AA127" s="264"/>
      <c r="AB127" s="264"/>
      <c r="AC127" s="264"/>
      <c r="AD127" s="264"/>
      <c r="AE127" s="264"/>
      <c r="AF127" s="264"/>
      <c r="AG127" s="264"/>
      <c r="AH127" s="264"/>
      <c r="AI127" s="264"/>
      <c r="AJ127" s="264"/>
      <c r="AK127" s="264"/>
      <c r="AL127" s="264"/>
      <c r="AM127" s="264"/>
      <c r="AN127" s="264"/>
      <c r="AO127" s="264"/>
      <c r="AP127" s="264"/>
      <c r="AQ127" s="264"/>
      <c r="AR127" s="264"/>
      <c r="AS127" s="264"/>
      <c r="AT127" s="264"/>
      <c r="AU127" s="264"/>
      <c r="AV127" s="264"/>
      <c r="AW127" s="264"/>
      <c r="AX127" s="264"/>
      <c r="AY127" s="264"/>
      <c r="AZ127" s="264"/>
      <c r="BA127" s="264"/>
      <c r="BB127" s="264"/>
      <c r="BC127" s="264"/>
      <c r="BD127" s="264"/>
      <c r="BE127" s="264"/>
    </row>
    <row r="128" spans="1:57">
      <c r="B128" s="264"/>
      <c r="C128" s="264"/>
      <c r="D128" s="264"/>
      <c r="E128" s="264"/>
      <c r="F128" s="264"/>
      <c r="G128" s="264"/>
      <c r="H128" s="264"/>
      <c r="I128" s="264"/>
      <c r="J128" s="264"/>
      <c r="K128" s="264"/>
      <c r="L128" s="264"/>
      <c r="M128" s="264"/>
      <c r="N128" s="264"/>
      <c r="O128" s="264"/>
      <c r="P128" s="264"/>
      <c r="Q128" s="264"/>
      <c r="R128" s="264"/>
      <c r="S128" s="264"/>
      <c r="T128" s="264"/>
      <c r="U128" s="264"/>
      <c r="V128" s="264"/>
      <c r="W128" s="264"/>
      <c r="X128" s="264"/>
      <c r="Y128" s="264"/>
      <c r="Z128" s="264"/>
      <c r="AA128" s="264"/>
      <c r="AB128" s="264"/>
      <c r="AC128" s="264"/>
      <c r="AD128" s="264"/>
      <c r="AE128" s="264"/>
      <c r="AF128" s="264"/>
      <c r="AG128" s="264"/>
      <c r="AH128" s="264"/>
      <c r="AI128" s="264"/>
      <c r="AJ128" s="264"/>
      <c r="AK128" s="264"/>
      <c r="AL128" s="264"/>
      <c r="AM128" s="264"/>
      <c r="AN128" s="264"/>
      <c r="AO128" s="264"/>
      <c r="AP128" s="264"/>
      <c r="AQ128" s="264"/>
      <c r="AR128" s="264"/>
      <c r="AS128" s="264"/>
      <c r="AT128" s="264"/>
      <c r="AU128" s="264"/>
      <c r="AV128" s="264"/>
      <c r="AW128" s="264"/>
      <c r="AX128" s="264"/>
      <c r="AY128" s="264"/>
      <c r="AZ128" s="264"/>
      <c r="BA128" s="264"/>
      <c r="BB128" s="264"/>
      <c r="BC128" s="264"/>
      <c r="BD128" s="264"/>
      <c r="BE128" s="264"/>
    </row>
    <row r="129" spans="2:57">
      <c r="B129" s="264"/>
      <c r="C129" s="264"/>
      <c r="D129" s="264"/>
      <c r="E129" s="264"/>
      <c r="F129" s="264"/>
      <c r="G129" s="264"/>
      <c r="H129" s="264"/>
      <c r="I129" s="264"/>
      <c r="J129" s="264"/>
      <c r="K129" s="264"/>
      <c r="L129" s="264"/>
      <c r="M129" s="264"/>
      <c r="N129" s="264"/>
      <c r="O129" s="264"/>
      <c r="P129" s="264"/>
      <c r="Q129" s="264"/>
      <c r="R129" s="264"/>
      <c r="S129" s="264"/>
      <c r="T129" s="264"/>
      <c r="U129" s="264"/>
      <c r="V129" s="264"/>
      <c r="W129" s="264"/>
      <c r="X129" s="264"/>
      <c r="Y129" s="264"/>
      <c r="Z129" s="264"/>
      <c r="AA129" s="264"/>
      <c r="AB129" s="264"/>
      <c r="AC129" s="264"/>
      <c r="AD129" s="264"/>
      <c r="AE129" s="264"/>
      <c r="AF129" s="264"/>
      <c r="AG129" s="264"/>
      <c r="AH129" s="264"/>
      <c r="AI129" s="264"/>
      <c r="AJ129" s="264"/>
      <c r="AK129" s="264"/>
      <c r="AL129" s="264"/>
      <c r="AM129" s="264"/>
      <c r="AN129" s="264"/>
      <c r="AO129" s="264"/>
      <c r="AP129" s="264"/>
      <c r="AQ129" s="264"/>
      <c r="AR129" s="264"/>
      <c r="AS129" s="264"/>
      <c r="AT129" s="264"/>
      <c r="AU129" s="264"/>
      <c r="AV129" s="264"/>
      <c r="AW129" s="264"/>
      <c r="AX129" s="264"/>
      <c r="AY129" s="264"/>
      <c r="AZ129" s="264"/>
      <c r="BA129" s="264"/>
      <c r="BB129" s="264"/>
      <c r="BC129" s="264"/>
      <c r="BD129" s="264"/>
      <c r="BE129" s="264"/>
    </row>
    <row r="130" spans="2:57">
      <c r="B130" s="264"/>
      <c r="C130" s="264"/>
      <c r="D130" s="264"/>
      <c r="E130" s="264"/>
      <c r="F130" s="264"/>
      <c r="G130" s="264"/>
      <c r="H130" s="264"/>
      <c r="I130" s="264"/>
      <c r="J130" s="264"/>
      <c r="K130" s="264"/>
      <c r="L130" s="264"/>
      <c r="M130" s="264"/>
      <c r="N130" s="264"/>
      <c r="O130" s="264"/>
      <c r="P130" s="264"/>
      <c r="Q130" s="264"/>
      <c r="R130" s="264"/>
      <c r="S130" s="264"/>
      <c r="T130" s="264"/>
      <c r="U130" s="264"/>
      <c r="V130" s="264"/>
      <c r="W130" s="264"/>
      <c r="X130" s="264"/>
      <c r="Y130" s="264"/>
      <c r="Z130" s="264"/>
      <c r="AA130" s="264"/>
      <c r="AB130" s="264"/>
      <c r="AC130" s="264"/>
      <c r="AD130" s="264"/>
      <c r="AE130" s="264"/>
      <c r="AF130" s="264"/>
      <c r="AG130" s="264"/>
      <c r="AH130" s="264"/>
      <c r="AI130" s="264"/>
      <c r="AJ130" s="264"/>
      <c r="AK130" s="264"/>
      <c r="AL130" s="264"/>
      <c r="AM130" s="264"/>
      <c r="AN130" s="264"/>
      <c r="AO130" s="264"/>
      <c r="AP130" s="264"/>
      <c r="AQ130" s="264"/>
      <c r="AR130" s="264"/>
      <c r="AS130" s="264"/>
      <c r="AT130" s="264"/>
      <c r="AU130" s="264"/>
      <c r="AV130" s="264"/>
      <c r="AW130" s="264"/>
      <c r="AX130" s="264"/>
      <c r="AY130" s="264"/>
      <c r="AZ130" s="264"/>
      <c r="BA130" s="264"/>
      <c r="BB130" s="264"/>
      <c r="BC130" s="264"/>
      <c r="BD130" s="264"/>
      <c r="BE130" s="264"/>
    </row>
  </sheetData>
  <mergeCells count="7">
    <mergeCell ref="AF102:AJ102"/>
    <mergeCell ref="M5:Z5"/>
    <mergeCell ref="D6:D8"/>
    <mergeCell ref="AC99:AH99"/>
    <mergeCell ref="AP99:AS99"/>
    <mergeCell ref="AF101:AJ101"/>
    <mergeCell ref="AP98:AW98"/>
  </mergeCells>
  <printOptions horizontalCentered="1" verticalCentered="1"/>
  <pageMargins left="0.78740157480314965" right="0.23622047244094491" top="0.59055118110236227" bottom="0.59055118110236227" header="0.51181102362204722" footer="0.51181102362204722"/>
  <pageSetup paperSize="9"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3:J108"/>
  <sheetViews>
    <sheetView topLeftCell="A79" workbookViewId="0">
      <selection activeCell="H108" sqref="H108"/>
    </sheetView>
  </sheetViews>
  <sheetFormatPr defaultColWidth="9.140625" defaultRowHeight="14.25"/>
  <cols>
    <col min="1" max="1" width="9.140625" style="316"/>
    <col min="2" max="2" width="51.42578125" style="316" customWidth="1"/>
    <col min="3" max="16384" width="9.140625" style="316"/>
  </cols>
  <sheetData>
    <row r="3" spans="1:8" ht="15" thickBot="1"/>
    <row r="4" spans="1:8" ht="18" thickTop="1" thickBot="1">
      <c r="A4" s="452" t="s">
        <v>111</v>
      </c>
      <c r="B4" s="454" t="s">
        <v>112</v>
      </c>
      <c r="C4" s="454" t="s">
        <v>113</v>
      </c>
      <c r="D4" s="456" t="s">
        <v>114</v>
      </c>
      <c r="E4" s="457"/>
      <c r="F4" s="457"/>
      <c r="G4" s="458"/>
      <c r="H4" s="341"/>
    </row>
    <row r="5" spans="1:8" ht="17.25" thickBot="1">
      <c r="A5" s="453"/>
      <c r="B5" s="455"/>
      <c r="C5" s="455"/>
      <c r="D5" s="321" t="s">
        <v>21</v>
      </c>
      <c r="E5" s="321" t="s">
        <v>22</v>
      </c>
      <c r="F5" s="321" t="s">
        <v>115</v>
      </c>
      <c r="G5" s="321" t="s">
        <v>24</v>
      </c>
      <c r="H5" s="320" t="s">
        <v>6</v>
      </c>
    </row>
    <row r="6" spans="1:8" ht="17.25" thickBot="1">
      <c r="A6" s="340" t="s">
        <v>116</v>
      </c>
      <c r="B6" s="329" t="s">
        <v>117</v>
      </c>
      <c r="C6" s="333"/>
      <c r="D6" s="328"/>
      <c r="E6" s="328"/>
      <c r="F6" s="328"/>
      <c r="G6" s="328"/>
      <c r="H6" s="317">
        <f>SUBTOTAL(9,H7:H11)</f>
        <v>24</v>
      </c>
    </row>
    <row r="7" spans="1:8" ht="17.25" thickBot="1">
      <c r="A7" s="339" t="s">
        <v>198</v>
      </c>
      <c r="B7" s="364" t="s">
        <v>38</v>
      </c>
      <c r="C7" s="321">
        <v>1</v>
      </c>
      <c r="D7" s="321">
        <v>15</v>
      </c>
      <c r="E7" s="321">
        <v>15</v>
      </c>
      <c r="F7" s="321"/>
      <c r="G7" s="321"/>
      <c r="H7" s="320">
        <v>3</v>
      </c>
    </row>
    <row r="8" spans="1:8" ht="17.25" thickBot="1">
      <c r="A8" s="339" t="s">
        <v>199</v>
      </c>
      <c r="B8" s="365" t="s">
        <v>39</v>
      </c>
      <c r="C8" s="321">
        <v>1</v>
      </c>
      <c r="D8" s="321">
        <v>15</v>
      </c>
      <c r="E8" s="321">
        <v>15</v>
      </c>
      <c r="F8" s="321"/>
      <c r="G8" s="321"/>
      <c r="H8" s="320">
        <v>5</v>
      </c>
    </row>
    <row r="9" spans="1:8" ht="17.25" thickBot="1">
      <c r="A9" s="339" t="s">
        <v>200</v>
      </c>
      <c r="B9" s="366" t="s">
        <v>41</v>
      </c>
      <c r="C9" s="321">
        <v>2</v>
      </c>
      <c r="D9" s="321">
        <v>15</v>
      </c>
      <c r="E9" s="321">
        <v>15</v>
      </c>
      <c r="F9" s="321"/>
      <c r="G9" s="321"/>
      <c r="H9" s="320">
        <v>5</v>
      </c>
    </row>
    <row r="10" spans="1:8" ht="17.25" thickBot="1">
      <c r="A10" s="339" t="s">
        <v>201</v>
      </c>
      <c r="B10" s="366" t="s">
        <v>118</v>
      </c>
      <c r="C10" s="321">
        <v>2</v>
      </c>
      <c r="D10" s="321">
        <v>30</v>
      </c>
      <c r="E10" s="321">
        <v>30</v>
      </c>
      <c r="F10" s="321"/>
      <c r="G10" s="321"/>
      <c r="H10" s="320">
        <v>6</v>
      </c>
    </row>
    <row r="11" spans="1:8" ht="17.25" thickBot="1">
      <c r="A11" s="339" t="s">
        <v>202</v>
      </c>
      <c r="B11" s="367" t="s">
        <v>45</v>
      </c>
      <c r="C11" s="321">
        <v>5</v>
      </c>
      <c r="D11" s="321">
        <v>15</v>
      </c>
      <c r="E11" s="321">
        <v>15</v>
      </c>
      <c r="F11" s="321"/>
      <c r="G11" s="321"/>
      <c r="H11" s="320">
        <v>5</v>
      </c>
    </row>
    <row r="12" spans="1:8" ht="17.25" thickBot="1">
      <c r="A12" s="363" t="s">
        <v>119</v>
      </c>
      <c r="B12" s="329" t="s">
        <v>120</v>
      </c>
      <c r="C12" s="328">
        <v>1</v>
      </c>
      <c r="D12" s="328">
        <v>30</v>
      </c>
      <c r="E12" s="328"/>
      <c r="F12" s="328">
        <v>15</v>
      </c>
      <c r="G12" s="328"/>
      <c r="H12" s="317">
        <v>5</v>
      </c>
    </row>
    <row r="13" spans="1:8" ht="17.25" thickBot="1">
      <c r="A13" s="330" t="s">
        <v>121</v>
      </c>
      <c r="B13" s="329" t="s">
        <v>122</v>
      </c>
      <c r="C13" s="328">
        <v>2</v>
      </c>
      <c r="D13" s="328">
        <v>30</v>
      </c>
      <c r="E13" s="328"/>
      <c r="F13" s="328">
        <v>15</v>
      </c>
      <c r="G13" s="328"/>
      <c r="H13" s="317">
        <v>5</v>
      </c>
    </row>
    <row r="14" spans="1:8" ht="17.25" thickBot="1">
      <c r="A14" s="330" t="s">
        <v>123</v>
      </c>
      <c r="B14" s="329" t="s">
        <v>124</v>
      </c>
      <c r="C14" s="328">
        <v>3</v>
      </c>
      <c r="D14" s="328">
        <v>15</v>
      </c>
      <c r="E14" s="328"/>
      <c r="F14" s="328">
        <v>15</v>
      </c>
      <c r="G14" s="328"/>
      <c r="H14" s="317">
        <v>3</v>
      </c>
    </row>
    <row r="15" spans="1:8" ht="17.25" thickBot="1">
      <c r="A15" s="330" t="s">
        <v>125</v>
      </c>
      <c r="B15" s="329" t="s">
        <v>126</v>
      </c>
      <c r="C15" s="328">
        <v>1</v>
      </c>
      <c r="D15" s="328">
        <v>15</v>
      </c>
      <c r="E15" s="328"/>
      <c r="F15" s="328">
        <v>15</v>
      </c>
      <c r="G15" s="328"/>
      <c r="H15" s="317">
        <v>3</v>
      </c>
    </row>
    <row r="16" spans="1:8" ht="17.25" thickBot="1">
      <c r="A16" s="330" t="s">
        <v>127</v>
      </c>
      <c r="B16" s="329" t="s">
        <v>128</v>
      </c>
      <c r="C16" s="328">
        <v>1</v>
      </c>
      <c r="D16" s="328">
        <v>15</v>
      </c>
      <c r="E16" s="328"/>
      <c r="F16" s="328">
        <v>15</v>
      </c>
      <c r="G16" s="328"/>
      <c r="H16" s="317">
        <v>5</v>
      </c>
    </row>
    <row r="17" spans="1:8" ht="17.25" thickBot="1">
      <c r="A17" s="330" t="s">
        <v>129</v>
      </c>
      <c r="B17" s="329" t="s">
        <v>132</v>
      </c>
      <c r="C17" s="328"/>
      <c r="D17" s="328"/>
      <c r="E17" s="328"/>
      <c r="F17" s="328"/>
      <c r="G17" s="328"/>
      <c r="H17" s="317">
        <f>SUBTOTAL(9,H18:H25)</f>
        <v>30</v>
      </c>
    </row>
    <row r="18" spans="1:8" ht="17.25" thickBot="1">
      <c r="A18" s="327" t="s">
        <v>203</v>
      </c>
      <c r="B18" s="364" t="s">
        <v>194</v>
      </c>
      <c r="C18" s="321">
        <v>1</v>
      </c>
      <c r="D18" s="321">
        <v>15</v>
      </c>
      <c r="E18" s="321"/>
      <c r="F18" s="321">
        <v>15</v>
      </c>
      <c r="G18" s="321"/>
      <c r="H18" s="320">
        <v>3</v>
      </c>
    </row>
    <row r="19" spans="1:8" ht="17.25" thickBot="1">
      <c r="A19" s="327" t="s">
        <v>204</v>
      </c>
      <c r="B19" s="366" t="s">
        <v>193</v>
      </c>
      <c r="C19" s="321">
        <v>2</v>
      </c>
      <c r="D19" s="321">
        <v>15</v>
      </c>
      <c r="E19" s="321"/>
      <c r="F19" s="321">
        <v>15</v>
      </c>
      <c r="G19" s="321"/>
      <c r="H19" s="320">
        <v>4</v>
      </c>
    </row>
    <row r="20" spans="1:8" ht="17.25" thickBot="1">
      <c r="A20" s="327" t="s">
        <v>205</v>
      </c>
      <c r="B20" s="365" t="s">
        <v>50</v>
      </c>
      <c r="C20" s="321">
        <v>3</v>
      </c>
      <c r="D20" s="321">
        <v>15</v>
      </c>
      <c r="E20" s="321"/>
      <c r="F20" s="321">
        <v>15</v>
      </c>
      <c r="G20" s="321"/>
      <c r="H20" s="320">
        <v>5</v>
      </c>
    </row>
    <row r="21" spans="1:8" ht="17.25" thickBot="1">
      <c r="A21" s="327" t="s">
        <v>206</v>
      </c>
      <c r="B21" s="366" t="s">
        <v>51</v>
      </c>
      <c r="C21" s="321">
        <v>4</v>
      </c>
      <c r="D21" s="321">
        <v>15</v>
      </c>
      <c r="E21" s="321"/>
      <c r="F21" s="321">
        <v>15</v>
      </c>
      <c r="G21" s="321"/>
      <c r="H21" s="320">
        <v>4</v>
      </c>
    </row>
    <row r="22" spans="1:8" ht="17.25" thickBot="1">
      <c r="A22" s="327" t="s">
        <v>207</v>
      </c>
      <c r="B22" s="366" t="s">
        <v>52</v>
      </c>
      <c r="C22" s="321">
        <v>4</v>
      </c>
      <c r="D22" s="321">
        <v>15</v>
      </c>
      <c r="E22" s="321"/>
      <c r="F22" s="321">
        <v>30</v>
      </c>
      <c r="G22" s="321"/>
      <c r="H22" s="320">
        <v>4</v>
      </c>
    </row>
    <row r="23" spans="1:8" ht="17.25" thickBot="1">
      <c r="A23" s="327" t="s">
        <v>208</v>
      </c>
      <c r="B23" s="366" t="s">
        <v>53</v>
      </c>
      <c r="C23" s="321">
        <v>5</v>
      </c>
      <c r="D23" s="321">
        <v>15</v>
      </c>
      <c r="E23" s="321"/>
      <c r="F23" s="321">
        <v>15</v>
      </c>
      <c r="G23" s="321"/>
      <c r="H23" s="320">
        <v>3</v>
      </c>
    </row>
    <row r="24" spans="1:8" ht="17.25" thickBot="1">
      <c r="A24" s="327" t="s">
        <v>209</v>
      </c>
      <c r="B24" s="366" t="s">
        <v>54</v>
      </c>
      <c r="C24" s="321">
        <v>4</v>
      </c>
      <c r="D24" s="321">
        <v>15</v>
      </c>
      <c r="E24" s="321"/>
      <c r="F24" s="321">
        <v>15</v>
      </c>
      <c r="G24" s="321">
        <v>15</v>
      </c>
      <c r="H24" s="320">
        <v>4</v>
      </c>
    </row>
    <row r="25" spans="1:8" ht="17.25" thickBot="1">
      <c r="A25" s="327" t="s">
        <v>210</v>
      </c>
      <c r="B25" s="367" t="s">
        <v>55</v>
      </c>
      <c r="C25" s="321">
        <v>6</v>
      </c>
      <c r="D25" s="321">
        <v>15</v>
      </c>
      <c r="E25" s="321"/>
      <c r="F25" s="321">
        <v>15</v>
      </c>
      <c r="G25" s="321">
        <v>15</v>
      </c>
      <c r="H25" s="320">
        <v>3</v>
      </c>
    </row>
    <row r="26" spans="1:8" ht="17.25" thickBot="1">
      <c r="A26" s="363" t="s">
        <v>131</v>
      </c>
      <c r="B26" s="329" t="s">
        <v>137</v>
      </c>
      <c r="C26" s="328">
        <v>1</v>
      </c>
      <c r="D26" s="328">
        <v>15</v>
      </c>
      <c r="E26" s="328"/>
      <c r="F26" s="328">
        <v>15</v>
      </c>
      <c r="G26" s="328"/>
      <c r="H26" s="317">
        <v>3</v>
      </c>
    </row>
    <row r="27" spans="1:8" ht="17.25" thickBot="1">
      <c r="A27" s="330" t="s">
        <v>133</v>
      </c>
      <c r="B27" s="329" t="s">
        <v>139</v>
      </c>
      <c r="C27" s="328">
        <v>2</v>
      </c>
      <c r="D27" s="328"/>
      <c r="E27" s="328"/>
      <c r="F27" s="328">
        <v>15</v>
      </c>
      <c r="G27" s="328">
        <v>15</v>
      </c>
      <c r="H27" s="317">
        <v>3</v>
      </c>
    </row>
    <row r="28" spans="1:8" ht="17.25" thickBot="1">
      <c r="A28" s="330" t="s">
        <v>135</v>
      </c>
      <c r="B28" s="329" t="s">
        <v>130</v>
      </c>
      <c r="C28" s="328"/>
      <c r="D28" s="328"/>
      <c r="E28" s="328"/>
      <c r="F28" s="328"/>
      <c r="G28" s="328"/>
      <c r="H28" s="317">
        <f>SUBTOTAL(9,H29:H30)</f>
        <v>7</v>
      </c>
    </row>
    <row r="29" spans="1:8" ht="17.25" thickBot="1">
      <c r="A29" s="327"/>
      <c r="B29" s="368" t="s">
        <v>59</v>
      </c>
      <c r="C29" s="321">
        <v>1</v>
      </c>
      <c r="D29" s="321">
        <v>15</v>
      </c>
      <c r="E29" s="337"/>
      <c r="F29" s="321">
        <v>30</v>
      </c>
      <c r="G29" s="337"/>
      <c r="H29" s="320">
        <v>5</v>
      </c>
    </row>
    <row r="30" spans="1:8" ht="17.25" thickBot="1">
      <c r="A30" s="323"/>
      <c r="B30" s="367" t="s">
        <v>60</v>
      </c>
      <c r="C30" s="321">
        <v>4</v>
      </c>
      <c r="D30" s="321"/>
      <c r="E30" s="321"/>
      <c r="F30" s="321">
        <v>15</v>
      </c>
      <c r="G30" s="321"/>
      <c r="H30" s="320">
        <v>2</v>
      </c>
    </row>
    <row r="31" spans="1:8" ht="17.25" thickBot="1">
      <c r="A31" s="330" t="s">
        <v>136</v>
      </c>
      <c r="B31" s="329" t="s">
        <v>211</v>
      </c>
      <c r="C31" s="328">
        <v>3</v>
      </c>
      <c r="D31" s="328">
        <v>15</v>
      </c>
      <c r="E31" s="328"/>
      <c r="F31" s="328">
        <v>30</v>
      </c>
      <c r="G31" s="328"/>
      <c r="H31" s="317">
        <v>5</v>
      </c>
    </row>
    <row r="32" spans="1:8" ht="17.25" thickBot="1">
      <c r="A32" s="330" t="s">
        <v>138</v>
      </c>
      <c r="B32" s="329" t="s">
        <v>134</v>
      </c>
      <c r="C32" s="328"/>
      <c r="D32" s="328"/>
      <c r="E32" s="328"/>
      <c r="F32" s="328"/>
      <c r="G32" s="328"/>
      <c r="H32" s="317">
        <f>SUBTOTAL(9,H33:H34)</f>
        <v>9</v>
      </c>
    </row>
    <row r="33" spans="1:8" ht="17.25" thickBot="1">
      <c r="A33" s="343" t="s">
        <v>212</v>
      </c>
      <c r="B33" s="368" t="s">
        <v>62</v>
      </c>
      <c r="C33" s="321">
        <v>3</v>
      </c>
      <c r="D33" s="321">
        <v>15</v>
      </c>
      <c r="E33" s="321"/>
      <c r="F33" s="321">
        <v>15</v>
      </c>
      <c r="G33" s="321"/>
      <c r="H33" s="320">
        <v>5</v>
      </c>
    </row>
    <row r="34" spans="1:8" ht="17.25" thickBot="1">
      <c r="A34" s="323" t="s">
        <v>213</v>
      </c>
      <c r="B34" s="367" t="s">
        <v>63</v>
      </c>
      <c r="C34" s="321">
        <v>4</v>
      </c>
      <c r="D34" s="321">
        <v>15</v>
      </c>
      <c r="E34" s="321"/>
      <c r="F34" s="321">
        <v>15</v>
      </c>
      <c r="G34" s="321"/>
      <c r="H34" s="320">
        <v>4</v>
      </c>
    </row>
    <row r="35" spans="1:8" ht="17.25" thickBot="1">
      <c r="A35" s="330" t="s">
        <v>140</v>
      </c>
      <c r="B35" s="329" t="s">
        <v>142</v>
      </c>
      <c r="C35" s="328">
        <v>3</v>
      </c>
      <c r="D35" s="328">
        <v>15</v>
      </c>
      <c r="E35" s="328"/>
      <c r="F35" s="328">
        <v>15</v>
      </c>
      <c r="G35" s="328"/>
      <c r="H35" s="317">
        <v>5</v>
      </c>
    </row>
    <row r="36" spans="1:8" ht="17.25" thickBot="1">
      <c r="A36" s="330" t="s">
        <v>141</v>
      </c>
      <c r="B36" s="329" t="s">
        <v>144</v>
      </c>
      <c r="C36" s="328">
        <v>4</v>
      </c>
      <c r="D36" s="328">
        <v>15</v>
      </c>
      <c r="E36" s="328"/>
      <c r="F36" s="328">
        <v>15</v>
      </c>
      <c r="G36" s="328">
        <v>15</v>
      </c>
      <c r="H36" s="317">
        <v>5</v>
      </c>
    </row>
    <row r="37" spans="1:8" ht="17.25" thickBot="1">
      <c r="A37" s="330" t="s">
        <v>143</v>
      </c>
      <c r="B37" s="329" t="s">
        <v>152</v>
      </c>
      <c r="C37" s="328">
        <v>4</v>
      </c>
      <c r="D37" s="328">
        <v>15</v>
      </c>
      <c r="E37" s="328"/>
      <c r="F37" s="328">
        <v>15</v>
      </c>
      <c r="G37" s="328"/>
      <c r="H37" s="317">
        <v>3</v>
      </c>
    </row>
    <row r="38" spans="1:8" ht="17.25" thickBot="1">
      <c r="A38" s="330" t="s">
        <v>145</v>
      </c>
      <c r="B38" s="329" t="s">
        <v>150</v>
      </c>
      <c r="C38" s="328">
        <v>4</v>
      </c>
      <c r="D38" s="328">
        <v>15</v>
      </c>
      <c r="E38" s="328"/>
      <c r="F38" s="328">
        <v>15</v>
      </c>
      <c r="G38" s="328"/>
      <c r="H38" s="317">
        <v>5</v>
      </c>
    </row>
    <row r="39" spans="1:8" ht="33.75" thickBot="1">
      <c r="A39" s="330" t="s">
        <v>146</v>
      </c>
      <c r="B39" s="329" t="s">
        <v>148</v>
      </c>
      <c r="C39" s="328">
        <v>5</v>
      </c>
      <c r="D39" s="328">
        <v>15</v>
      </c>
      <c r="E39" s="328"/>
      <c r="F39" s="328"/>
      <c r="G39" s="328">
        <v>15</v>
      </c>
      <c r="H39" s="317">
        <v>3</v>
      </c>
    </row>
    <row r="40" spans="1:8" ht="17.25" thickBot="1">
      <c r="A40" s="330" t="s">
        <v>147</v>
      </c>
      <c r="B40" s="329" t="s">
        <v>156</v>
      </c>
      <c r="C40" s="328">
        <v>6</v>
      </c>
      <c r="D40" s="328">
        <v>15</v>
      </c>
      <c r="E40" s="328"/>
      <c r="F40" s="328"/>
      <c r="G40" s="328">
        <v>15</v>
      </c>
      <c r="H40" s="317">
        <v>5</v>
      </c>
    </row>
    <row r="41" spans="1:8" ht="17.25" thickBot="1">
      <c r="A41" s="330" t="s">
        <v>149</v>
      </c>
      <c r="B41" s="329" t="s">
        <v>158</v>
      </c>
      <c r="C41" s="338"/>
      <c r="D41" s="328"/>
      <c r="E41" s="328"/>
      <c r="F41" s="328"/>
      <c r="G41" s="328"/>
      <c r="H41" s="317"/>
    </row>
    <row r="42" spans="1:8" ht="17.25" thickBot="1">
      <c r="A42" s="323"/>
      <c r="B42" s="335" t="s">
        <v>159</v>
      </c>
      <c r="C42" s="320"/>
      <c r="D42" s="320"/>
      <c r="E42" s="320"/>
      <c r="F42" s="320"/>
      <c r="G42" s="320"/>
      <c r="H42" s="317">
        <f>SUBTOTAL(9,H43:H65)</f>
        <v>47</v>
      </c>
    </row>
    <row r="43" spans="1:8" ht="16.5">
      <c r="A43" s="327" t="s">
        <v>214</v>
      </c>
      <c r="B43" s="326" t="s">
        <v>77</v>
      </c>
      <c r="C43" s="325">
        <v>5</v>
      </c>
      <c r="D43" s="325">
        <v>15</v>
      </c>
      <c r="E43" s="325"/>
      <c r="F43" s="325"/>
      <c r="G43" s="325"/>
      <c r="H43" s="324">
        <v>3</v>
      </c>
    </row>
    <row r="44" spans="1:8" ht="16.5">
      <c r="A44" s="327" t="s">
        <v>215</v>
      </c>
      <c r="B44" s="334" t="s">
        <v>78</v>
      </c>
      <c r="C44" s="325">
        <v>6</v>
      </c>
      <c r="D44" s="325">
        <v>15</v>
      </c>
      <c r="E44" s="325"/>
      <c r="F44" s="325">
        <v>15</v>
      </c>
      <c r="G44" s="325"/>
      <c r="H44" s="324">
        <v>4</v>
      </c>
    </row>
    <row r="45" spans="1:8" ht="16.5">
      <c r="A45" s="327" t="s">
        <v>216</v>
      </c>
      <c r="B45" s="326" t="s">
        <v>79</v>
      </c>
      <c r="C45" s="325">
        <v>5</v>
      </c>
      <c r="D45" s="325">
        <v>15</v>
      </c>
      <c r="E45" s="325"/>
      <c r="F45" s="325">
        <v>30</v>
      </c>
      <c r="G45" s="325"/>
      <c r="H45" s="324">
        <v>4</v>
      </c>
    </row>
    <row r="46" spans="1:8" ht="16.5">
      <c r="A46" s="327" t="s">
        <v>217</v>
      </c>
      <c r="B46" s="326" t="s">
        <v>80</v>
      </c>
      <c r="C46" s="325">
        <v>6</v>
      </c>
      <c r="D46" s="325">
        <v>15</v>
      </c>
      <c r="E46" s="325"/>
      <c r="F46" s="325">
        <v>30</v>
      </c>
      <c r="G46" s="325"/>
      <c r="H46" s="324">
        <v>4</v>
      </c>
    </row>
    <row r="47" spans="1:8" ht="16.5">
      <c r="A47" s="327" t="s">
        <v>218</v>
      </c>
      <c r="B47" s="326" t="s">
        <v>81</v>
      </c>
      <c r="C47" s="325">
        <v>6</v>
      </c>
      <c r="D47" s="325">
        <v>15</v>
      </c>
      <c r="E47" s="325"/>
      <c r="F47" s="325"/>
      <c r="G47" s="325">
        <v>15</v>
      </c>
      <c r="H47" s="324">
        <v>4</v>
      </c>
    </row>
    <row r="48" spans="1:8" ht="16.5">
      <c r="A48" s="327" t="s">
        <v>219</v>
      </c>
      <c r="B48" s="326" t="s">
        <v>82</v>
      </c>
      <c r="C48" s="325">
        <v>6</v>
      </c>
      <c r="D48" s="325">
        <v>15</v>
      </c>
      <c r="E48" s="325"/>
      <c r="F48" s="325">
        <v>15</v>
      </c>
      <c r="G48" s="325"/>
      <c r="H48" s="324">
        <v>3</v>
      </c>
    </row>
    <row r="49" spans="1:8" ht="16.5">
      <c r="A49" s="327" t="s">
        <v>220</v>
      </c>
      <c r="B49" s="326" t="s">
        <v>195</v>
      </c>
      <c r="C49" s="325">
        <v>5</v>
      </c>
      <c r="D49" s="325">
        <v>15</v>
      </c>
      <c r="E49" s="325"/>
      <c r="F49" s="325">
        <v>15</v>
      </c>
      <c r="G49" s="325"/>
      <c r="H49" s="324">
        <v>3</v>
      </c>
    </row>
    <row r="50" spans="1:8" ht="16.5">
      <c r="A50" s="327" t="s">
        <v>221</v>
      </c>
      <c r="B50" s="326" t="s">
        <v>160</v>
      </c>
      <c r="C50" s="325">
        <v>8</v>
      </c>
      <c r="D50" s="325"/>
      <c r="E50" s="325"/>
      <c r="F50" s="325">
        <v>30</v>
      </c>
      <c r="G50" s="325"/>
      <c r="H50" s="324">
        <v>2</v>
      </c>
    </row>
    <row r="51" spans="1:8" ht="16.5">
      <c r="A51" s="327" t="s">
        <v>222</v>
      </c>
      <c r="B51" s="326" t="s">
        <v>161</v>
      </c>
      <c r="C51" s="325">
        <v>5</v>
      </c>
      <c r="D51" s="325">
        <v>15</v>
      </c>
      <c r="E51" s="325"/>
      <c r="F51" s="325">
        <v>15</v>
      </c>
      <c r="G51" s="325"/>
      <c r="H51" s="324">
        <v>3</v>
      </c>
    </row>
    <row r="52" spans="1:8" ht="16.5">
      <c r="A52" s="327" t="s">
        <v>223</v>
      </c>
      <c r="B52" s="326" t="s">
        <v>84</v>
      </c>
      <c r="C52" s="325">
        <v>8</v>
      </c>
      <c r="D52" s="325"/>
      <c r="E52" s="325"/>
      <c r="F52" s="325"/>
      <c r="G52" s="325">
        <v>15</v>
      </c>
      <c r="H52" s="324">
        <v>4</v>
      </c>
    </row>
    <row r="53" spans="1:8" ht="16.5" customHeight="1">
      <c r="A53" s="327" t="s">
        <v>224</v>
      </c>
      <c r="B53" s="326" t="s">
        <v>85</v>
      </c>
      <c r="C53" s="325">
        <v>5</v>
      </c>
      <c r="D53" s="325">
        <v>15</v>
      </c>
      <c r="E53" s="325"/>
      <c r="F53" s="325">
        <v>30</v>
      </c>
      <c r="G53" s="325"/>
      <c r="H53" s="324">
        <v>3</v>
      </c>
    </row>
    <row r="54" spans="1:8" ht="16.5" customHeight="1">
      <c r="A54" s="463"/>
      <c r="B54" s="336" t="s">
        <v>185</v>
      </c>
      <c r="C54" s="459"/>
      <c r="D54" s="459"/>
      <c r="E54" s="459"/>
      <c r="F54" s="459"/>
      <c r="G54" s="459"/>
      <c r="H54" s="461"/>
    </row>
    <row r="55" spans="1:8" ht="16.5" customHeight="1">
      <c r="A55" s="463"/>
      <c r="B55" s="332" t="s">
        <v>225</v>
      </c>
      <c r="C55" s="460"/>
      <c r="D55" s="460"/>
      <c r="E55" s="460"/>
      <c r="F55" s="460"/>
      <c r="G55" s="460"/>
      <c r="H55" s="462"/>
    </row>
    <row r="56" spans="1:8" ht="16.5" customHeight="1">
      <c r="A56" s="327" t="s">
        <v>226</v>
      </c>
      <c r="B56" s="326" t="s">
        <v>86</v>
      </c>
      <c r="C56" s="325">
        <v>6</v>
      </c>
      <c r="D56" s="325">
        <v>15</v>
      </c>
      <c r="E56" s="325"/>
      <c r="F56" s="325">
        <v>30</v>
      </c>
      <c r="G56" s="325"/>
      <c r="H56" s="324">
        <v>3</v>
      </c>
    </row>
    <row r="57" spans="1:8" ht="16.5" customHeight="1">
      <c r="A57" s="463"/>
      <c r="B57" s="336" t="s">
        <v>186</v>
      </c>
      <c r="C57" s="459"/>
      <c r="D57" s="459"/>
      <c r="E57" s="459"/>
      <c r="F57" s="459"/>
      <c r="G57" s="459"/>
      <c r="H57" s="461"/>
    </row>
    <row r="58" spans="1:8" ht="16.5" customHeight="1">
      <c r="A58" s="463"/>
      <c r="B58" s="336" t="s">
        <v>187</v>
      </c>
      <c r="C58" s="460"/>
      <c r="D58" s="460"/>
      <c r="E58" s="460"/>
      <c r="F58" s="460"/>
      <c r="G58" s="460"/>
      <c r="H58" s="462"/>
    </row>
    <row r="59" spans="1:8" ht="16.5" customHeight="1">
      <c r="A59" s="433" t="s">
        <v>227</v>
      </c>
      <c r="B59" s="348" t="s">
        <v>261</v>
      </c>
      <c r="C59" s="325">
        <v>7</v>
      </c>
      <c r="D59" s="325">
        <v>15</v>
      </c>
      <c r="E59" s="325"/>
      <c r="F59" s="325">
        <v>15</v>
      </c>
      <c r="G59" s="325"/>
      <c r="H59" s="324">
        <v>3</v>
      </c>
    </row>
    <row r="60" spans="1:8" ht="16.5" customHeight="1">
      <c r="A60" s="463"/>
      <c r="B60" s="347" t="s">
        <v>262</v>
      </c>
      <c r="C60" s="459"/>
      <c r="D60" s="459"/>
      <c r="E60" s="459"/>
      <c r="F60" s="459"/>
      <c r="G60" s="459"/>
      <c r="H60" s="461"/>
    </row>
    <row r="61" spans="1:8" ht="16.5" customHeight="1">
      <c r="A61" s="463"/>
      <c r="B61" s="347" t="s">
        <v>263</v>
      </c>
      <c r="C61" s="460"/>
      <c r="D61" s="460"/>
      <c r="E61" s="460"/>
      <c r="F61" s="460"/>
      <c r="G61" s="460"/>
      <c r="H61" s="462"/>
    </row>
    <row r="62" spans="1:8" ht="16.5">
      <c r="A62" s="433" t="s">
        <v>265</v>
      </c>
      <c r="B62" s="348" t="s">
        <v>87</v>
      </c>
      <c r="C62" s="325">
        <v>8</v>
      </c>
      <c r="D62" s="325">
        <v>15</v>
      </c>
      <c r="E62" s="325"/>
      <c r="F62" s="325">
        <v>15</v>
      </c>
      <c r="G62" s="325"/>
      <c r="H62" s="324">
        <v>4</v>
      </c>
    </row>
    <row r="63" spans="1:8" ht="16.5">
      <c r="A63" s="463"/>
      <c r="B63" s="336" t="s">
        <v>228</v>
      </c>
      <c r="C63" s="459"/>
      <c r="D63" s="459"/>
      <c r="E63" s="459"/>
      <c r="F63" s="459"/>
      <c r="G63" s="459"/>
      <c r="H63" s="461"/>
    </row>
    <row r="64" spans="1:8" ht="16.5">
      <c r="A64" s="463"/>
      <c r="B64" s="336" t="s">
        <v>229</v>
      </c>
      <c r="C64" s="465"/>
      <c r="D64" s="465"/>
      <c r="E64" s="465"/>
      <c r="F64" s="465"/>
      <c r="G64" s="465"/>
      <c r="H64" s="467"/>
    </row>
    <row r="65" spans="1:8" ht="17.25" thickBot="1">
      <c r="A65" s="464"/>
      <c r="B65" s="331" t="s">
        <v>230</v>
      </c>
      <c r="C65" s="466"/>
      <c r="D65" s="466"/>
      <c r="E65" s="466"/>
      <c r="F65" s="466"/>
      <c r="G65" s="466"/>
      <c r="H65" s="468"/>
    </row>
    <row r="66" spans="1:8" ht="33.75" thickBot="1">
      <c r="A66" s="323"/>
      <c r="B66" s="335" t="s">
        <v>162</v>
      </c>
      <c r="C66" s="337"/>
      <c r="D66" s="321"/>
      <c r="E66" s="321"/>
      <c r="F66" s="321"/>
      <c r="G66" s="321"/>
      <c r="H66" s="317">
        <f>SUBTOTAL(9,H67:H89)</f>
        <v>47</v>
      </c>
    </row>
    <row r="67" spans="1:8" ht="16.5">
      <c r="A67" s="327" t="s">
        <v>231</v>
      </c>
      <c r="B67" s="334" t="s">
        <v>93</v>
      </c>
      <c r="C67" s="325">
        <v>6</v>
      </c>
      <c r="D67" s="325">
        <v>15</v>
      </c>
      <c r="E67" s="325"/>
      <c r="F67" s="325">
        <v>15</v>
      </c>
      <c r="G67" s="325"/>
      <c r="H67" s="324">
        <v>4</v>
      </c>
    </row>
    <row r="68" spans="1:8" ht="16.5">
      <c r="A68" s="327" t="s">
        <v>232</v>
      </c>
      <c r="B68" s="326" t="s">
        <v>94</v>
      </c>
      <c r="C68" s="325">
        <v>5</v>
      </c>
      <c r="D68" s="325">
        <v>15</v>
      </c>
      <c r="E68" s="325"/>
      <c r="F68" s="325">
        <v>15</v>
      </c>
      <c r="G68" s="325">
        <v>15</v>
      </c>
      <c r="H68" s="324">
        <v>5</v>
      </c>
    </row>
    <row r="69" spans="1:8" ht="16.5">
      <c r="A69" s="327" t="s">
        <v>233</v>
      </c>
      <c r="B69" s="326" t="s">
        <v>95</v>
      </c>
      <c r="C69" s="325">
        <v>6</v>
      </c>
      <c r="D69" s="325"/>
      <c r="E69" s="325"/>
      <c r="F69" s="325">
        <v>15</v>
      </c>
      <c r="G69" s="325"/>
      <c r="H69" s="324">
        <v>2</v>
      </c>
    </row>
    <row r="70" spans="1:8" ht="16.5">
      <c r="A70" s="327" t="s">
        <v>234</v>
      </c>
      <c r="B70" s="326" t="s">
        <v>96</v>
      </c>
      <c r="C70" s="325">
        <v>6</v>
      </c>
      <c r="D70" s="325"/>
      <c r="E70" s="325"/>
      <c r="F70" s="325">
        <v>15</v>
      </c>
      <c r="G70" s="325">
        <v>15</v>
      </c>
      <c r="H70" s="324">
        <v>3</v>
      </c>
    </row>
    <row r="71" spans="1:8" ht="16.5">
      <c r="A71" s="327" t="s">
        <v>235</v>
      </c>
      <c r="B71" s="326" t="s">
        <v>97</v>
      </c>
      <c r="C71" s="325">
        <v>6</v>
      </c>
      <c r="D71" s="325">
        <v>15</v>
      </c>
      <c r="E71" s="325"/>
      <c r="F71" s="325">
        <v>15</v>
      </c>
      <c r="G71" s="325"/>
      <c r="H71" s="324">
        <v>3</v>
      </c>
    </row>
    <row r="72" spans="1:8" ht="16.5">
      <c r="A72" s="327" t="s">
        <v>236</v>
      </c>
      <c r="B72" s="326" t="s">
        <v>110</v>
      </c>
      <c r="C72" s="325">
        <v>5</v>
      </c>
      <c r="D72" s="325"/>
      <c r="E72" s="325"/>
      <c r="F72" s="325">
        <v>15</v>
      </c>
      <c r="G72" s="325">
        <v>15</v>
      </c>
      <c r="H72" s="324">
        <v>4</v>
      </c>
    </row>
    <row r="73" spans="1:8" ht="16.5">
      <c r="A73" s="439" t="s">
        <v>237</v>
      </c>
      <c r="B73" s="438" t="s">
        <v>98</v>
      </c>
      <c r="C73" s="440">
        <v>5</v>
      </c>
      <c r="D73" s="440">
        <v>15</v>
      </c>
      <c r="E73" s="440"/>
      <c r="F73" s="440">
        <v>15</v>
      </c>
      <c r="G73" s="440"/>
      <c r="H73" s="441">
        <v>3</v>
      </c>
    </row>
    <row r="74" spans="1:8" ht="16.5">
      <c r="A74" s="327" t="s">
        <v>238</v>
      </c>
      <c r="B74" s="326" t="s">
        <v>58</v>
      </c>
      <c r="C74" s="325">
        <v>5</v>
      </c>
      <c r="D74" s="325">
        <v>15</v>
      </c>
      <c r="E74" s="325"/>
      <c r="F74" s="325">
        <v>15</v>
      </c>
      <c r="G74" s="325"/>
      <c r="H74" s="324">
        <v>3</v>
      </c>
    </row>
    <row r="75" spans="1:8" ht="16.5">
      <c r="A75" s="327" t="s">
        <v>239</v>
      </c>
      <c r="B75" s="326" t="s">
        <v>163</v>
      </c>
      <c r="C75" s="325">
        <v>5</v>
      </c>
      <c r="D75" s="325">
        <v>15</v>
      </c>
      <c r="E75" s="325"/>
      <c r="F75" s="325">
        <v>15</v>
      </c>
      <c r="G75" s="325"/>
      <c r="H75" s="324">
        <v>3</v>
      </c>
    </row>
    <row r="76" spans="1:8" ht="16.5">
      <c r="A76" s="327" t="s">
        <v>240</v>
      </c>
      <c r="B76" s="326" t="s">
        <v>84</v>
      </c>
      <c r="C76" s="325">
        <v>6</v>
      </c>
      <c r="D76" s="325"/>
      <c r="E76" s="325"/>
      <c r="F76" s="325">
        <v>0</v>
      </c>
      <c r="G76" s="325">
        <v>15</v>
      </c>
      <c r="H76" s="324">
        <v>4</v>
      </c>
    </row>
    <row r="77" spans="1:8" ht="16.5">
      <c r="A77" s="327" t="s">
        <v>241</v>
      </c>
      <c r="B77" s="326" t="s">
        <v>85</v>
      </c>
      <c r="C77" s="325">
        <v>5</v>
      </c>
      <c r="D77" s="325">
        <v>15</v>
      </c>
      <c r="E77" s="325"/>
      <c r="F77" s="325">
        <v>15</v>
      </c>
      <c r="G77" s="325"/>
      <c r="H77" s="324">
        <v>3</v>
      </c>
    </row>
    <row r="78" spans="1:8" ht="16.5">
      <c r="A78" s="463"/>
      <c r="B78" s="336" t="s">
        <v>242</v>
      </c>
      <c r="C78" s="459"/>
      <c r="D78" s="459"/>
      <c r="E78" s="459"/>
      <c r="F78" s="459"/>
      <c r="G78" s="459"/>
      <c r="H78" s="461"/>
    </row>
    <row r="79" spans="1:8" ht="33">
      <c r="A79" s="463"/>
      <c r="B79" s="332" t="s">
        <v>188</v>
      </c>
      <c r="C79" s="460"/>
      <c r="D79" s="460"/>
      <c r="E79" s="460"/>
      <c r="F79" s="460"/>
      <c r="G79" s="460"/>
      <c r="H79" s="462"/>
    </row>
    <row r="80" spans="1:8" ht="16.5">
      <c r="A80" s="327" t="s">
        <v>243</v>
      </c>
      <c r="B80" s="326" t="s">
        <v>86</v>
      </c>
      <c r="C80" s="325">
        <v>6</v>
      </c>
      <c r="D80" s="325">
        <v>15</v>
      </c>
      <c r="E80" s="325"/>
      <c r="F80" s="325">
        <v>15</v>
      </c>
      <c r="G80" s="325"/>
      <c r="H80" s="324">
        <v>3</v>
      </c>
    </row>
    <row r="81" spans="1:8" ht="16.5">
      <c r="A81" s="463"/>
      <c r="B81" s="336" t="s">
        <v>244</v>
      </c>
      <c r="C81" s="459"/>
      <c r="D81" s="459"/>
      <c r="E81" s="459"/>
      <c r="F81" s="459"/>
      <c r="G81" s="459"/>
      <c r="H81" s="461"/>
    </row>
    <row r="82" spans="1:8" ht="16.5">
      <c r="A82" s="463"/>
      <c r="B82" s="347" t="s">
        <v>245</v>
      </c>
      <c r="C82" s="460"/>
      <c r="D82" s="460"/>
      <c r="E82" s="460"/>
      <c r="F82" s="460"/>
      <c r="G82" s="460"/>
      <c r="H82" s="462"/>
    </row>
    <row r="83" spans="1:8" ht="16.5">
      <c r="A83" s="433" t="s">
        <v>246</v>
      </c>
      <c r="B83" s="348" t="s">
        <v>261</v>
      </c>
      <c r="C83" s="325">
        <v>6</v>
      </c>
      <c r="D83" s="325">
        <v>15</v>
      </c>
      <c r="E83" s="325"/>
      <c r="F83" s="325">
        <v>15</v>
      </c>
      <c r="G83" s="325"/>
      <c r="H83" s="324">
        <v>3</v>
      </c>
    </row>
    <row r="84" spans="1:8" ht="16.5">
      <c r="A84" s="433"/>
      <c r="B84" s="336" t="s">
        <v>262</v>
      </c>
      <c r="C84" s="459"/>
      <c r="D84" s="459"/>
      <c r="E84" s="459"/>
      <c r="F84" s="459"/>
      <c r="G84" s="459"/>
      <c r="H84" s="461"/>
    </row>
    <row r="85" spans="1:8" ht="16.5">
      <c r="A85" s="433"/>
      <c r="B85" s="336" t="s">
        <v>263</v>
      </c>
      <c r="C85" s="460"/>
      <c r="D85" s="460"/>
      <c r="E85" s="460"/>
      <c r="F85" s="460"/>
      <c r="G85" s="460"/>
      <c r="H85" s="462"/>
    </row>
    <row r="86" spans="1:8" ht="16.5" customHeight="1">
      <c r="A86" s="433" t="s">
        <v>264</v>
      </c>
      <c r="B86" s="348" t="s">
        <v>87</v>
      </c>
      <c r="C86" s="325">
        <v>8</v>
      </c>
      <c r="D86" s="325">
        <v>15</v>
      </c>
      <c r="E86" s="325"/>
      <c r="F86" s="325">
        <v>15</v>
      </c>
      <c r="G86" s="325"/>
      <c r="H86" s="324">
        <v>4</v>
      </c>
    </row>
    <row r="87" spans="1:8" ht="16.5" customHeight="1">
      <c r="A87" s="463"/>
      <c r="B87" s="347" t="s">
        <v>247</v>
      </c>
      <c r="C87" s="459"/>
      <c r="D87" s="459"/>
      <c r="E87" s="459"/>
      <c r="F87" s="459"/>
      <c r="G87" s="459"/>
      <c r="H87" s="461"/>
    </row>
    <row r="88" spans="1:8" ht="16.5" customHeight="1">
      <c r="A88" s="463"/>
      <c r="B88" s="347" t="s">
        <v>248</v>
      </c>
      <c r="C88" s="465"/>
      <c r="D88" s="465"/>
      <c r="E88" s="465"/>
      <c r="F88" s="465"/>
      <c r="G88" s="465"/>
      <c r="H88" s="467"/>
    </row>
    <row r="89" spans="1:8" ht="16.5" customHeight="1" thickBot="1">
      <c r="A89" s="464"/>
      <c r="B89" s="331" t="s">
        <v>249</v>
      </c>
      <c r="C89" s="466"/>
      <c r="D89" s="466"/>
      <c r="E89" s="466"/>
      <c r="F89" s="466"/>
      <c r="G89" s="466"/>
      <c r="H89" s="468"/>
    </row>
    <row r="90" spans="1:8" ht="17.25" thickBot="1">
      <c r="A90" s="330" t="s">
        <v>151</v>
      </c>
      <c r="B90" s="329" t="s">
        <v>165</v>
      </c>
      <c r="C90" s="342" t="s">
        <v>183</v>
      </c>
      <c r="D90" s="328"/>
      <c r="E90" s="328">
        <v>150</v>
      </c>
      <c r="F90" s="328"/>
      <c r="G90" s="328"/>
      <c r="H90" s="317">
        <v>12</v>
      </c>
    </row>
    <row r="91" spans="1:8" ht="17.25" thickBot="1">
      <c r="A91" s="330" t="s">
        <v>153</v>
      </c>
      <c r="B91" s="329" t="s">
        <v>167</v>
      </c>
      <c r="C91" s="328">
        <v>8</v>
      </c>
      <c r="D91" s="328">
        <v>15</v>
      </c>
      <c r="E91" s="328"/>
      <c r="F91" s="328"/>
      <c r="G91" s="328"/>
      <c r="H91" s="317">
        <v>1</v>
      </c>
    </row>
    <row r="92" spans="1:8" ht="17.25" thickBot="1">
      <c r="A92" s="330" t="s">
        <v>155</v>
      </c>
      <c r="B92" s="329" t="s">
        <v>169</v>
      </c>
      <c r="C92" s="328">
        <v>5</v>
      </c>
      <c r="D92" s="328">
        <v>15</v>
      </c>
      <c r="E92" s="328"/>
      <c r="F92" s="328"/>
      <c r="G92" s="328"/>
      <c r="H92" s="317">
        <v>1</v>
      </c>
    </row>
    <row r="93" spans="1:8" ht="17.25" thickBot="1">
      <c r="A93" s="330" t="s">
        <v>157</v>
      </c>
      <c r="B93" s="329" t="s">
        <v>171</v>
      </c>
      <c r="C93" s="333"/>
      <c r="D93" s="333"/>
      <c r="E93" s="333"/>
      <c r="F93" s="333"/>
      <c r="G93" s="333"/>
      <c r="H93" s="317">
        <f>SUBTOTAL(9,H94:H99)</f>
        <v>4</v>
      </c>
    </row>
    <row r="94" spans="1:8" ht="16.5">
      <c r="A94" s="343" t="s">
        <v>250</v>
      </c>
      <c r="B94" s="326" t="s">
        <v>32</v>
      </c>
      <c r="C94" s="325">
        <v>2</v>
      </c>
      <c r="D94" s="325"/>
      <c r="E94" s="325">
        <v>15</v>
      </c>
      <c r="F94" s="325"/>
      <c r="G94" s="325"/>
      <c r="H94" s="324">
        <v>2</v>
      </c>
    </row>
    <row r="95" spans="1:8" ht="16.5">
      <c r="A95" s="463"/>
      <c r="B95" s="336" t="s">
        <v>189</v>
      </c>
      <c r="C95" s="459"/>
      <c r="D95" s="459"/>
      <c r="E95" s="459"/>
      <c r="F95" s="459"/>
      <c r="G95" s="459"/>
      <c r="H95" s="461"/>
    </row>
    <row r="96" spans="1:8" ht="16.5">
      <c r="A96" s="463"/>
      <c r="B96" s="336" t="s">
        <v>259</v>
      </c>
      <c r="C96" s="465"/>
      <c r="D96" s="465"/>
      <c r="E96" s="465"/>
      <c r="F96" s="465"/>
      <c r="G96" s="465"/>
      <c r="H96" s="467"/>
    </row>
    <row r="97" spans="1:10" ht="16.5">
      <c r="A97" s="463"/>
      <c r="B97" s="332" t="s">
        <v>260</v>
      </c>
      <c r="C97" s="460"/>
      <c r="D97" s="460"/>
      <c r="E97" s="460"/>
      <c r="F97" s="460"/>
      <c r="G97" s="460"/>
      <c r="H97" s="462"/>
    </row>
    <row r="98" spans="1:10" ht="16.5">
      <c r="A98" s="327" t="s">
        <v>251</v>
      </c>
      <c r="B98" s="344" t="s">
        <v>33</v>
      </c>
      <c r="C98" s="345">
        <v>8</v>
      </c>
      <c r="D98" s="345"/>
      <c r="E98" s="345">
        <v>15</v>
      </c>
      <c r="F98" s="345"/>
      <c r="G98" s="345"/>
      <c r="H98" s="346">
        <v>2</v>
      </c>
    </row>
    <row r="99" spans="1:10" ht="16.5">
      <c r="A99" s="463"/>
      <c r="B99" s="336" t="s">
        <v>190</v>
      </c>
      <c r="C99" s="465"/>
      <c r="D99" s="465"/>
      <c r="E99" s="465"/>
      <c r="F99" s="465"/>
      <c r="G99" s="465"/>
      <c r="H99" s="467"/>
    </row>
    <row r="100" spans="1:10" ht="17.25" thickBot="1">
      <c r="A100" s="464"/>
      <c r="B100" s="331" t="s">
        <v>191</v>
      </c>
      <c r="C100" s="466"/>
      <c r="D100" s="466"/>
      <c r="E100" s="466"/>
      <c r="F100" s="466"/>
      <c r="G100" s="466"/>
      <c r="H100" s="468"/>
    </row>
    <row r="101" spans="1:10" ht="17.25" thickBot="1">
      <c r="A101" s="330" t="s">
        <v>164</v>
      </c>
      <c r="B101" s="329" t="s">
        <v>154</v>
      </c>
      <c r="C101" s="328">
        <v>8</v>
      </c>
      <c r="D101" s="328">
        <v>15</v>
      </c>
      <c r="E101" s="328"/>
      <c r="F101" s="328"/>
      <c r="G101" s="328">
        <v>15</v>
      </c>
      <c r="H101" s="317">
        <v>2</v>
      </c>
    </row>
    <row r="102" spans="1:10" ht="17.25" thickBot="1">
      <c r="A102" s="330" t="s">
        <v>166</v>
      </c>
      <c r="B102" s="329" t="s">
        <v>172</v>
      </c>
      <c r="C102" s="328">
        <v>6</v>
      </c>
      <c r="D102" s="328">
        <v>15</v>
      </c>
      <c r="E102" s="328"/>
      <c r="F102" s="328"/>
      <c r="G102" s="328">
        <v>15</v>
      </c>
      <c r="H102" s="317">
        <v>2</v>
      </c>
    </row>
    <row r="103" spans="1:10" ht="17.25" thickBot="1">
      <c r="A103" s="330" t="s">
        <v>168</v>
      </c>
      <c r="B103" s="329" t="s">
        <v>173</v>
      </c>
      <c r="C103" s="328">
        <v>7</v>
      </c>
      <c r="D103" s="328"/>
      <c r="E103" s="328"/>
      <c r="F103" s="328"/>
      <c r="G103" s="328"/>
      <c r="H103" s="317">
        <v>33</v>
      </c>
    </row>
    <row r="104" spans="1:10" ht="17.25" thickBot="1">
      <c r="A104" s="330" t="s">
        <v>170</v>
      </c>
      <c r="B104" s="329" t="s">
        <v>174</v>
      </c>
      <c r="C104" s="328"/>
      <c r="D104" s="328"/>
      <c r="E104" s="328"/>
      <c r="F104" s="328"/>
      <c r="G104" s="328"/>
      <c r="H104" s="317">
        <f>SUBTOTAL(9,H105:H107)</f>
        <v>18</v>
      </c>
    </row>
    <row r="105" spans="1:10" ht="16.5">
      <c r="A105" s="327" t="s">
        <v>252</v>
      </c>
      <c r="B105" s="326" t="s">
        <v>71</v>
      </c>
      <c r="C105" s="325">
        <v>8</v>
      </c>
      <c r="D105" s="325"/>
      <c r="E105" s="325"/>
      <c r="F105" s="325"/>
      <c r="G105" s="325">
        <v>15</v>
      </c>
      <c r="H105" s="324">
        <v>3</v>
      </c>
    </row>
    <row r="106" spans="1:10" ht="16.5">
      <c r="A106" s="327" t="s">
        <v>253</v>
      </c>
      <c r="B106" s="326" t="s">
        <v>72</v>
      </c>
      <c r="C106" s="325">
        <v>8</v>
      </c>
      <c r="D106" s="325"/>
      <c r="E106" s="325"/>
      <c r="F106" s="325"/>
      <c r="G106" s="325"/>
      <c r="H106" s="324">
        <v>10</v>
      </c>
    </row>
    <row r="107" spans="1:10" ht="17.25" thickBot="1">
      <c r="A107" s="327" t="s">
        <v>254</v>
      </c>
      <c r="B107" s="322" t="s">
        <v>73</v>
      </c>
      <c r="C107" s="321">
        <v>8</v>
      </c>
      <c r="D107" s="321"/>
      <c r="E107" s="321"/>
      <c r="F107" s="321"/>
      <c r="G107" s="321"/>
      <c r="H107" s="320">
        <v>5</v>
      </c>
    </row>
    <row r="108" spans="1:10" ht="17.25" thickBot="1">
      <c r="A108" s="319"/>
      <c r="B108" s="318"/>
      <c r="C108" s="469" t="s">
        <v>175</v>
      </c>
      <c r="D108" s="470"/>
      <c r="E108" s="470"/>
      <c r="F108" s="470"/>
      <c r="G108" s="471"/>
      <c r="H108" s="317">
        <f>J108</f>
        <v>248</v>
      </c>
      <c r="J108" s="316">
        <f>SUM(H6,H12:H17,H26:H28,H31:H32,H35:H41,H42,H90:H93,H101:H104)</f>
        <v>248</v>
      </c>
    </row>
  </sheetData>
  <mergeCells count="74">
    <mergeCell ref="H84:H85"/>
    <mergeCell ref="A60:A61"/>
    <mergeCell ref="C60:C61"/>
    <mergeCell ref="D60:D61"/>
    <mergeCell ref="E60:E61"/>
    <mergeCell ref="F60:F61"/>
    <mergeCell ref="G60:G61"/>
    <mergeCell ref="H60:H61"/>
    <mergeCell ref="G63:G65"/>
    <mergeCell ref="H63:H65"/>
    <mergeCell ref="G81:G82"/>
    <mergeCell ref="H81:H82"/>
    <mergeCell ref="A81:A82"/>
    <mergeCell ref="D81:D82"/>
    <mergeCell ref="E81:E82"/>
    <mergeCell ref="F81:F82"/>
    <mergeCell ref="H95:H97"/>
    <mergeCell ref="A99:A100"/>
    <mergeCell ref="C99:C100"/>
    <mergeCell ref="D99:D100"/>
    <mergeCell ref="E99:E100"/>
    <mergeCell ref="F99:F100"/>
    <mergeCell ref="G99:G100"/>
    <mergeCell ref="H99:H100"/>
    <mergeCell ref="A95:A97"/>
    <mergeCell ref="C95:C97"/>
    <mergeCell ref="D95:D97"/>
    <mergeCell ref="E95:E97"/>
    <mergeCell ref="F95:F97"/>
    <mergeCell ref="G87:G89"/>
    <mergeCell ref="C108:G108"/>
    <mergeCell ref="G95:G97"/>
    <mergeCell ref="E84:E85"/>
    <mergeCell ref="F84:F85"/>
    <mergeCell ref="G84:G85"/>
    <mergeCell ref="H87:H89"/>
    <mergeCell ref="A78:A79"/>
    <mergeCell ref="C78:C79"/>
    <mergeCell ref="D78:D79"/>
    <mergeCell ref="E78:E79"/>
    <mergeCell ref="F78:F79"/>
    <mergeCell ref="G78:G79"/>
    <mergeCell ref="H78:H79"/>
    <mergeCell ref="A87:A89"/>
    <mergeCell ref="C87:C89"/>
    <mergeCell ref="D87:D89"/>
    <mergeCell ref="E87:E89"/>
    <mergeCell ref="F87:F89"/>
    <mergeCell ref="C84:C85"/>
    <mergeCell ref="D84:D85"/>
    <mergeCell ref="C81:C82"/>
    <mergeCell ref="H54:H55"/>
    <mergeCell ref="A57:A58"/>
    <mergeCell ref="A63:A65"/>
    <mergeCell ref="C63:C65"/>
    <mergeCell ref="A54:A55"/>
    <mergeCell ref="C54:C55"/>
    <mergeCell ref="D54:D55"/>
    <mergeCell ref="H57:H58"/>
    <mergeCell ref="C57:C58"/>
    <mergeCell ref="D57:D58"/>
    <mergeCell ref="E57:E58"/>
    <mergeCell ref="F57:F58"/>
    <mergeCell ref="G57:G58"/>
    <mergeCell ref="D63:D65"/>
    <mergeCell ref="E63:E65"/>
    <mergeCell ref="F63:F65"/>
    <mergeCell ref="A4:A5"/>
    <mergeCell ref="B4:B5"/>
    <mergeCell ref="C4:C5"/>
    <mergeCell ref="D4:G4"/>
    <mergeCell ref="E54:E55"/>
    <mergeCell ref="F54:F55"/>
    <mergeCell ref="G54:G5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32"/>
  <sheetViews>
    <sheetView workbookViewId="0">
      <selection activeCell="D100" sqref="D100:E100"/>
    </sheetView>
  </sheetViews>
  <sheetFormatPr defaultRowHeight="12.75"/>
  <cols>
    <col min="1" max="1" width="4.28515625" style="30" customWidth="1"/>
    <col min="2" max="2" width="45.140625" style="261" customWidth="1"/>
    <col min="3" max="3" width="11.140625" customWidth="1"/>
    <col min="4" max="5" width="11.140625" style="370" customWidth="1"/>
    <col min="6" max="6" width="12.85546875" customWidth="1"/>
    <col min="7" max="7" width="14.7109375" customWidth="1"/>
    <col min="255" max="255" width="4.28515625" customWidth="1"/>
    <col min="256" max="256" width="45.140625" customWidth="1"/>
    <col min="257" max="257" width="11.140625" customWidth="1"/>
    <col min="258" max="258" width="12.85546875" customWidth="1"/>
    <col min="259" max="259" width="14.7109375" customWidth="1"/>
    <col min="511" max="511" width="4.28515625" customWidth="1"/>
    <col min="512" max="512" width="45.140625" customWidth="1"/>
    <col min="513" max="513" width="11.140625" customWidth="1"/>
    <col min="514" max="514" width="12.85546875" customWidth="1"/>
    <col min="515" max="515" width="14.7109375" customWidth="1"/>
    <col min="767" max="767" width="4.28515625" customWidth="1"/>
    <col min="768" max="768" width="45.140625" customWidth="1"/>
    <col min="769" max="769" width="11.140625" customWidth="1"/>
    <col min="770" max="770" width="12.85546875" customWidth="1"/>
    <col min="771" max="771" width="14.7109375" customWidth="1"/>
    <col min="1023" max="1023" width="4.28515625" customWidth="1"/>
    <col min="1024" max="1024" width="45.140625" customWidth="1"/>
    <col min="1025" max="1025" width="11.140625" customWidth="1"/>
    <col min="1026" max="1026" width="12.85546875" customWidth="1"/>
    <col min="1027" max="1027" width="14.7109375" customWidth="1"/>
    <col min="1279" max="1279" width="4.28515625" customWidth="1"/>
    <col min="1280" max="1280" width="45.140625" customWidth="1"/>
    <col min="1281" max="1281" width="11.140625" customWidth="1"/>
    <col min="1282" max="1282" width="12.85546875" customWidth="1"/>
    <col min="1283" max="1283" width="14.7109375" customWidth="1"/>
    <col min="1535" max="1535" width="4.28515625" customWidth="1"/>
    <col min="1536" max="1536" width="45.140625" customWidth="1"/>
    <col min="1537" max="1537" width="11.140625" customWidth="1"/>
    <col min="1538" max="1538" width="12.85546875" customWidth="1"/>
    <col min="1539" max="1539" width="14.7109375" customWidth="1"/>
    <col min="1791" max="1791" width="4.28515625" customWidth="1"/>
    <col min="1792" max="1792" width="45.140625" customWidth="1"/>
    <col min="1793" max="1793" width="11.140625" customWidth="1"/>
    <col min="1794" max="1794" width="12.85546875" customWidth="1"/>
    <col min="1795" max="1795" width="14.7109375" customWidth="1"/>
    <col min="2047" max="2047" width="4.28515625" customWidth="1"/>
    <col min="2048" max="2048" width="45.140625" customWidth="1"/>
    <col min="2049" max="2049" width="11.140625" customWidth="1"/>
    <col min="2050" max="2050" width="12.85546875" customWidth="1"/>
    <col min="2051" max="2051" width="14.7109375" customWidth="1"/>
    <col min="2303" max="2303" width="4.28515625" customWidth="1"/>
    <col min="2304" max="2304" width="45.140625" customWidth="1"/>
    <col min="2305" max="2305" width="11.140625" customWidth="1"/>
    <col min="2306" max="2306" width="12.85546875" customWidth="1"/>
    <col min="2307" max="2307" width="14.7109375" customWidth="1"/>
    <col min="2559" max="2559" width="4.28515625" customWidth="1"/>
    <col min="2560" max="2560" width="45.140625" customWidth="1"/>
    <col min="2561" max="2561" width="11.140625" customWidth="1"/>
    <col min="2562" max="2562" width="12.85546875" customWidth="1"/>
    <col min="2563" max="2563" width="14.7109375" customWidth="1"/>
    <col min="2815" max="2815" width="4.28515625" customWidth="1"/>
    <col min="2816" max="2816" width="45.140625" customWidth="1"/>
    <col min="2817" max="2817" width="11.140625" customWidth="1"/>
    <col min="2818" max="2818" width="12.85546875" customWidth="1"/>
    <col min="2819" max="2819" width="14.7109375" customWidth="1"/>
    <col min="3071" max="3071" width="4.28515625" customWidth="1"/>
    <col min="3072" max="3072" width="45.140625" customWidth="1"/>
    <col min="3073" max="3073" width="11.140625" customWidth="1"/>
    <col min="3074" max="3074" width="12.85546875" customWidth="1"/>
    <col min="3075" max="3075" width="14.7109375" customWidth="1"/>
    <col min="3327" max="3327" width="4.28515625" customWidth="1"/>
    <col min="3328" max="3328" width="45.140625" customWidth="1"/>
    <col min="3329" max="3329" width="11.140625" customWidth="1"/>
    <col min="3330" max="3330" width="12.85546875" customWidth="1"/>
    <col min="3331" max="3331" width="14.7109375" customWidth="1"/>
    <col min="3583" max="3583" width="4.28515625" customWidth="1"/>
    <col min="3584" max="3584" width="45.140625" customWidth="1"/>
    <col min="3585" max="3585" width="11.140625" customWidth="1"/>
    <col min="3586" max="3586" width="12.85546875" customWidth="1"/>
    <col min="3587" max="3587" width="14.7109375" customWidth="1"/>
    <col min="3839" max="3839" width="4.28515625" customWidth="1"/>
    <col min="3840" max="3840" width="45.140625" customWidth="1"/>
    <col min="3841" max="3841" width="11.140625" customWidth="1"/>
    <col min="3842" max="3842" width="12.85546875" customWidth="1"/>
    <col min="3843" max="3843" width="14.7109375" customWidth="1"/>
    <col min="4095" max="4095" width="4.28515625" customWidth="1"/>
    <col min="4096" max="4096" width="45.140625" customWidth="1"/>
    <col min="4097" max="4097" width="11.140625" customWidth="1"/>
    <col min="4098" max="4098" width="12.85546875" customWidth="1"/>
    <col min="4099" max="4099" width="14.7109375" customWidth="1"/>
    <col min="4351" max="4351" width="4.28515625" customWidth="1"/>
    <col min="4352" max="4352" width="45.140625" customWidth="1"/>
    <col min="4353" max="4353" width="11.140625" customWidth="1"/>
    <col min="4354" max="4354" width="12.85546875" customWidth="1"/>
    <col min="4355" max="4355" width="14.7109375" customWidth="1"/>
    <col min="4607" max="4607" width="4.28515625" customWidth="1"/>
    <col min="4608" max="4608" width="45.140625" customWidth="1"/>
    <col min="4609" max="4609" width="11.140625" customWidth="1"/>
    <col min="4610" max="4610" width="12.85546875" customWidth="1"/>
    <col min="4611" max="4611" width="14.7109375" customWidth="1"/>
    <col min="4863" max="4863" width="4.28515625" customWidth="1"/>
    <col min="4864" max="4864" width="45.140625" customWidth="1"/>
    <col min="4865" max="4865" width="11.140625" customWidth="1"/>
    <col min="4866" max="4866" width="12.85546875" customWidth="1"/>
    <col min="4867" max="4867" width="14.7109375" customWidth="1"/>
    <col min="5119" max="5119" width="4.28515625" customWidth="1"/>
    <col min="5120" max="5120" width="45.140625" customWidth="1"/>
    <col min="5121" max="5121" width="11.140625" customWidth="1"/>
    <col min="5122" max="5122" width="12.85546875" customWidth="1"/>
    <col min="5123" max="5123" width="14.7109375" customWidth="1"/>
    <col min="5375" max="5375" width="4.28515625" customWidth="1"/>
    <col min="5376" max="5376" width="45.140625" customWidth="1"/>
    <col min="5377" max="5377" width="11.140625" customWidth="1"/>
    <col min="5378" max="5378" width="12.85546875" customWidth="1"/>
    <col min="5379" max="5379" width="14.7109375" customWidth="1"/>
    <col min="5631" max="5631" width="4.28515625" customWidth="1"/>
    <col min="5632" max="5632" width="45.140625" customWidth="1"/>
    <col min="5633" max="5633" width="11.140625" customWidth="1"/>
    <col min="5634" max="5634" width="12.85546875" customWidth="1"/>
    <col min="5635" max="5635" width="14.7109375" customWidth="1"/>
    <col min="5887" max="5887" width="4.28515625" customWidth="1"/>
    <col min="5888" max="5888" width="45.140625" customWidth="1"/>
    <col min="5889" max="5889" width="11.140625" customWidth="1"/>
    <col min="5890" max="5890" width="12.85546875" customWidth="1"/>
    <col min="5891" max="5891" width="14.7109375" customWidth="1"/>
    <col min="6143" max="6143" width="4.28515625" customWidth="1"/>
    <col min="6144" max="6144" width="45.140625" customWidth="1"/>
    <col min="6145" max="6145" width="11.140625" customWidth="1"/>
    <col min="6146" max="6146" width="12.85546875" customWidth="1"/>
    <col min="6147" max="6147" width="14.7109375" customWidth="1"/>
    <col min="6399" max="6399" width="4.28515625" customWidth="1"/>
    <col min="6400" max="6400" width="45.140625" customWidth="1"/>
    <col min="6401" max="6401" width="11.140625" customWidth="1"/>
    <col min="6402" max="6402" width="12.85546875" customWidth="1"/>
    <col min="6403" max="6403" width="14.7109375" customWidth="1"/>
    <col min="6655" max="6655" width="4.28515625" customWidth="1"/>
    <col min="6656" max="6656" width="45.140625" customWidth="1"/>
    <col min="6657" max="6657" width="11.140625" customWidth="1"/>
    <col min="6658" max="6658" width="12.85546875" customWidth="1"/>
    <col min="6659" max="6659" width="14.7109375" customWidth="1"/>
    <col min="6911" max="6911" width="4.28515625" customWidth="1"/>
    <col min="6912" max="6912" width="45.140625" customWidth="1"/>
    <col min="6913" max="6913" width="11.140625" customWidth="1"/>
    <col min="6914" max="6914" width="12.85546875" customWidth="1"/>
    <col min="6915" max="6915" width="14.7109375" customWidth="1"/>
    <col min="7167" max="7167" width="4.28515625" customWidth="1"/>
    <col min="7168" max="7168" width="45.140625" customWidth="1"/>
    <col min="7169" max="7169" width="11.140625" customWidth="1"/>
    <col min="7170" max="7170" width="12.85546875" customWidth="1"/>
    <col min="7171" max="7171" width="14.7109375" customWidth="1"/>
    <col min="7423" max="7423" width="4.28515625" customWidth="1"/>
    <col min="7424" max="7424" width="45.140625" customWidth="1"/>
    <col min="7425" max="7425" width="11.140625" customWidth="1"/>
    <col min="7426" max="7426" width="12.85546875" customWidth="1"/>
    <col min="7427" max="7427" width="14.7109375" customWidth="1"/>
    <col min="7679" max="7679" width="4.28515625" customWidth="1"/>
    <col min="7680" max="7680" width="45.140625" customWidth="1"/>
    <col min="7681" max="7681" width="11.140625" customWidth="1"/>
    <col min="7682" max="7682" width="12.85546875" customWidth="1"/>
    <col min="7683" max="7683" width="14.7109375" customWidth="1"/>
    <col min="7935" max="7935" width="4.28515625" customWidth="1"/>
    <col min="7936" max="7936" width="45.140625" customWidth="1"/>
    <col min="7937" max="7937" width="11.140625" customWidth="1"/>
    <col min="7938" max="7938" width="12.85546875" customWidth="1"/>
    <col min="7939" max="7939" width="14.7109375" customWidth="1"/>
    <col min="8191" max="8191" width="4.28515625" customWidth="1"/>
    <col min="8192" max="8192" width="45.140625" customWidth="1"/>
    <col min="8193" max="8193" width="11.140625" customWidth="1"/>
    <col min="8194" max="8194" width="12.85546875" customWidth="1"/>
    <col min="8195" max="8195" width="14.7109375" customWidth="1"/>
    <col min="8447" max="8447" width="4.28515625" customWidth="1"/>
    <col min="8448" max="8448" width="45.140625" customWidth="1"/>
    <col min="8449" max="8449" width="11.140625" customWidth="1"/>
    <col min="8450" max="8450" width="12.85546875" customWidth="1"/>
    <col min="8451" max="8451" width="14.7109375" customWidth="1"/>
    <col min="8703" max="8703" width="4.28515625" customWidth="1"/>
    <col min="8704" max="8704" width="45.140625" customWidth="1"/>
    <col min="8705" max="8705" width="11.140625" customWidth="1"/>
    <col min="8706" max="8706" width="12.85546875" customWidth="1"/>
    <col min="8707" max="8707" width="14.7109375" customWidth="1"/>
    <col min="8959" max="8959" width="4.28515625" customWidth="1"/>
    <col min="8960" max="8960" width="45.140625" customWidth="1"/>
    <col min="8961" max="8961" width="11.140625" customWidth="1"/>
    <col min="8962" max="8962" width="12.85546875" customWidth="1"/>
    <col min="8963" max="8963" width="14.7109375" customWidth="1"/>
    <col min="9215" max="9215" width="4.28515625" customWidth="1"/>
    <col min="9216" max="9216" width="45.140625" customWidth="1"/>
    <col min="9217" max="9217" width="11.140625" customWidth="1"/>
    <col min="9218" max="9218" width="12.85546875" customWidth="1"/>
    <col min="9219" max="9219" width="14.7109375" customWidth="1"/>
    <col min="9471" max="9471" width="4.28515625" customWidth="1"/>
    <col min="9472" max="9472" width="45.140625" customWidth="1"/>
    <col min="9473" max="9473" width="11.140625" customWidth="1"/>
    <col min="9474" max="9474" width="12.85546875" customWidth="1"/>
    <col min="9475" max="9475" width="14.7109375" customWidth="1"/>
    <col min="9727" max="9727" width="4.28515625" customWidth="1"/>
    <col min="9728" max="9728" width="45.140625" customWidth="1"/>
    <col min="9729" max="9729" width="11.140625" customWidth="1"/>
    <col min="9730" max="9730" width="12.85546875" customWidth="1"/>
    <col min="9731" max="9731" width="14.7109375" customWidth="1"/>
    <col min="9983" max="9983" width="4.28515625" customWidth="1"/>
    <col min="9984" max="9984" width="45.140625" customWidth="1"/>
    <col min="9985" max="9985" width="11.140625" customWidth="1"/>
    <col min="9986" max="9986" width="12.85546875" customWidth="1"/>
    <col min="9987" max="9987" width="14.7109375" customWidth="1"/>
    <col min="10239" max="10239" width="4.28515625" customWidth="1"/>
    <col min="10240" max="10240" width="45.140625" customWidth="1"/>
    <col min="10241" max="10241" width="11.140625" customWidth="1"/>
    <col min="10242" max="10242" width="12.85546875" customWidth="1"/>
    <col min="10243" max="10243" width="14.7109375" customWidth="1"/>
    <col min="10495" max="10495" width="4.28515625" customWidth="1"/>
    <col min="10496" max="10496" width="45.140625" customWidth="1"/>
    <col min="10497" max="10497" width="11.140625" customWidth="1"/>
    <col min="10498" max="10498" width="12.85546875" customWidth="1"/>
    <col min="10499" max="10499" width="14.7109375" customWidth="1"/>
    <col min="10751" max="10751" width="4.28515625" customWidth="1"/>
    <col min="10752" max="10752" width="45.140625" customWidth="1"/>
    <col min="10753" max="10753" width="11.140625" customWidth="1"/>
    <col min="10754" max="10754" width="12.85546875" customWidth="1"/>
    <col min="10755" max="10755" width="14.7109375" customWidth="1"/>
    <col min="11007" max="11007" width="4.28515625" customWidth="1"/>
    <col min="11008" max="11008" width="45.140625" customWidth="1"/>
    <col min="11009" max="11009" width="11.140625" customWidth="1"/>
    <col min="11010" max="11010" width="12.85546875" customWidth="1"/>
    <col min="11011" max="11011" width="14.7109375" customWidth="1"/>
    <col min="11263" max="11263" width="4.28515625" customWidth="1"/>
    <col min="11264" max="11264" width="45.140625" customWidth="1"/>
    <col min="11265" max="11265" width="11.140625" customWidth="1"/>
    <col min="11266" max="11266" width="12.85546875" customWidth="1"/>
    <col min="11267" max="11267" width="14.7109375" customWidth="1"/>
    <col min="11519" max="11519" width="4.28515625" customWidth="1"/>
    <col min="11520" max="11520" width="45.140625" customWidth="1"/>
    <col min="11521" max="11521" width="11.140625" customWidth="1"/>
    <col min="11522" max="11522" width="12.85546875" customWidth="1"/>
    <col min="11523" max="11523" width="14.7109375" customWidth="1"/>
    <col min="11775" max="11775" width="4.28515625" customWidth="1"/>
    <col min="11776" max="11776" width="45.140625" customWidth="1"/>
    <col min="11777" max="11777" width="11.140625" customWidth="1"/>
    <col min="11778" max="11778" width="12.85546875" customWidth="1"/>
    <col min="11779" max="11779" width="14.7109375" customWidth="1"/>
    <col min="12031" max="12031" width="4.28515625" customWidth="1"/>
    <col min="12032" max="12032" width="45.140625" customWidth="1"/>
    <col min="12033" max="12033" width="11.140625" customWidth="1"/>
    <col min="12034" max="12034" width="12.85546875" customWidth="1"/>
    <col min="12035" max="12035" width="14.7109375" customWidth="1"/>
    <col min="12287" max="12287" width="4.28515625" customWidth="1"/>
    <col min="12288" max="12288" width="45.140625" customWidth="1"/>
    <col min="12289" max="12289" width="11.140625" customWidth="1"/>
    <col min="12290" max="12290" width="12.85546875" customWidth="1"/>
    <col min="12291" max="12291" width="14.7109375" customWidth="1"/>
    <col min="12543" max="12543" width="4.28515625" customWidth="1"/>
    <col min="12544" max="12544" width="45.140625" customWidth="1"/>
    <col min="12545" max="12545" width="11.140625" customWidth="1"/>
    <col min="12546" max="12546" width="12.85546875" customWidth="1"/>
    <col min="12547" max="12547" width="14.7109375" customWidth="1"/>
    <col min="12799" max="12799" width="4.28515625" customWidth="1"/>
    <col min="12800" max="12800" width="45.140625" customWidth="1"/>
    <col min="12801" max="12801" width="11.140625" customWidth="1"/>
    <col min="12802" max="12802" width="12.85546875" customWidth="1"/>
    <col min="12803" max="12803" width="14.7109375" customWidth="1"/>
    <col min="13055" max="13055" width="4.28515625" customWidth="1"/>
    <col min="13056" max="13056" width="45.140625" customWidth="1"/>
    <col min="13057" max="13057" width="11.140625" customWidth="1"/>
    <col min="13058" max="13058" width="12.85546875" customWidth="1"/>
    <col min="13059" max="13059" width="14.7109375" customWidth="1"/>
    <col min="13311" max="13311" width="4.28515625" customWidth="1"/>
    <col min="13312" max="13312" width="45.140625" customWidth="1"/>
    <col min="13313" max="13313" width="11.140625" customWidth="1"/>
    <col min="13314" max="13314" width="12.85546875" customWidth="1"/>
    <col min="13315" max="13315" width="14.7109375" customWidth="1"/>
    <col min="13567" max="13567" width="4.28515625" customWidth="1"/>
    <col min="13568" max="13568" width="45.140625" customWidth="1"/>
    <col min="13569" max="13569" width="11.140625" customWidth="1"/>
    <col min="13570" max="13570" width="12.85546875" customWidth="1"/>
    <col min="13571" max="13571" width="14.7109375" customWidth="1"/>
    <col min="13823" max="13823" width="4.28515625" customWidth="1"/>
    <col min="13824" max="13824" width="45.140625" customWidth="1"/>
    <col min="13825" max="13825" width="11.140625" customWidth="1"/>
    <col min="13826" max="13826" width="12.85546875" customWidth="1"/>
    <col min="13827" max="13827" width="14.7109375" customWidth="1"/>
    <col min="14079" max="14079" width="4.28515625" customWidth="1"/>
    <col min="14080" max="14080" width="45.140625" customWidth="1"/>
    <col min="14081" max="14081" width="11.140625" customWidth="1"/>
    <col min="14082" max="14082" width="12.85546875" customWidth="1"/>
    <col min="14083" max="14083" width="14.7109375" customWidth="1"/>
    <col min="14335" max="14335" width="4.28515625" customWidth="1"/>
    <col min="14336" max="14336" width="45.140625" customWidth="1"/>
    <col min="14337" max="14337" width="11.140625" customWidth="1"/>
    <col min="14338" max="14338" width="12.85546875" customWidth="1"/>
    <col min="14339" max="14339" width="14.7109375" customWidth="1"/>
    <col min="14591" max="14591" width="4.28515625" customWidth="1"/>
    <col min="14592" max="14592" width="45.140625" customWidth="1"/>
    <col min="14593" max="14593" width="11.140625" customWidth="1"/>
    <col min="14594" max="14594" width="12.85546875" customWidth="1"/>
    <col min="14595" max="14595" width="14.7109375" customWidth="1"/>
    <col min="14847" max="14847" width="4.28515625" customWidth="1"/>
    <col min="14848" max="14848" width="45.140625" customWidth="1"/>
    <col min="14849" max="14849" width="11.140625" customWidth="1"/>
    <col min="14850" max="14850" width="12.85546875" customWidth="1"/>
    <col min="14851" max="14851" width="14.7109375" customWidth="1"/>
    <col min="15103" max="15103" width="4.28515625" customWidth="1"/>
    <col min="15104" max="15104" width="45.140625" customWidth="1"/>
    <col min="15105" max="15105" width="11.140625" customWidth="1"/>
    <col min="15106" max="15106" width="12.85546875" customWidth="1"/>
    <col min="15107" max="15107" width="14.7109375" customWidth="1"/>
    <col min="15359" max="15359" width="4.28515625" customWidth="1"/>
    <col min="15360" max="15360" width="45.140625" customWidth="1"/>
    <col min="15361" max="15361" width="11.140625" customWidth="1"/>
    <col min="15362" max="15362" width="12.85546875" customWidth="1"/>
    <col min="15363" max="15363" width="14.7109375" customWidth="1"/>
    <col min="15615" max="15615" width="4.28515625" customWidth="1"/>
    <col min="15616" max="15616" width="45.140625" customWidth="1"/>
    <col min="15617" max="15617" width="11.140625" customWidth="1"/>
    <col min="15618" max="15618" width="12.85546875" customWidth="1"/>
    <col min="15619" max="15619" width="14.7109375" customWidth="1"/>
    <col min="15871" max="15871" width="4.28515625" customWidth="1"/>
    <col min="15872" max="15872" width="45.140625" customWidth="1"/>
    <col min="15873" max="15873" width="11.140625" customWidth="1"/>
    <col min="15874" max="15874" width="12.85546875" customWidth="1"/>
    <col min="15875" max="15875" width="14.7109375" customWidth="1"/>
    <col min="16127" max="16127" width="4.28515625" customWidth="1"/>
    <col min="16128" max="16128" width="45.140625" customWidth="1"/>
    <col min="16129" max="16129" width="11.140625" customWidth="1"/>
    <col min="16130" max="16130" width="12.85546875" customWidth="1"/>
    <col min="16131" max="16131" width="14.7109375" customWidth="1"/>
  </cols>
  <sheetData>
    <row r="1" spans="1:13">
      <c r="A1" s="392" t="s">
        <v>0</v>
      </c>
      <c r="B1" s="391"/>
      <c r="C1" s="370"/>
      <c r="F1" s="370"/>
      <c r="G1" s="370"/>
      <c r="H1" s="370"/>
      <c r="I1" s="370"/>
    </row>
    <row r="2" spans="1:13">
      <c r="A2" s="392" t="s">
        <v>2</v>
      </c>
      <c r="B2" s="370"/>
      <c r="C2" s="370"/>
      <c r="F2" s="370"/>
      <c r="G2" s="370"/>
      <c r="H2" s="370"/>
      <c r="I2" s="370"/>
    </row>
    <row r="3" spans="1:13">
      <c r="A3" s="370"/>
      <c r="B3" s="394"/>
      <c r="C3" s="370"/>
      <c r="F3" s="370"/>
      <c r="G3" s="370"/>
      <c r="H3" s="370"/>
      <c r="I3" s="370"/>
    </row>
    <row r="4" spans="1:13" ht="13.5" customHeight="1">
      <c r="A4" s="393" t="s">
        <v>5</v>
      </c>
      <c r="B4" s="370"/>
      <c r="C4" s="370"/>
      <c r="F4" s="370"/>
      <c r="G4" s="370"/>
      <c r="H4" s="370"/>
      <c r="I4" s="370"/>
    </row>
    <row r="5" spans="1:13" ht="13.5" customHeight="1">
      <c r="A5" s="393" t="s">
        <v>176</v>
      </c>
      <c r="B5" s="370"/>
      <c r="C5" s="370"/>
      <c r="F5" s="370"/>
      <c r="G5" s="370"/>
      <c r="H5" s="370"/>
      <c r="I5" s="370"/>
    </row>
    <row r="6" spans="1:13" ht="13.5" thickBot="1">
      <c r="A6" s="375"/>
      <c r="B6" s="391"/>
      <c r="C6" s="370"/>
      <c r="F6" s="370"/>
      <c r="G6" s="370"/>
      <c r="H6" s="370"/>
      <c r="I6" s="370"/>
      <c r="M6" s="370"/>
    </row>
    <row r="7" spans="1:13" ht="34.5" customHeight="1" thickTop="1">
      <c r="A7" s="474" t="s">
        <v>9</v>
      </c>
      <c r="B7" s="477" t="s">
        <v>10</v>
      </c>
      <c r="C7" s="480" t="s">
        <v>177</v>
      </c>
      <c r="D7" s="480" t="s">
        <v>266</v>
      </c>
      <c r="E7" s="480" t="s">
        <v>267</v>
      </c>
      <c r="F7" s="483" t="s">
        <v>178</v>
      </c>
      <c r="G7" s="472" t="s">
        <v>179</v>
      </c>
      <c r="H7" s="472" t="s">
        <v>255</v>
      </c>
      <c r="I7" s="472" t="s">
        <v>256</v>
      </c>
      <c r="L7" s="370"/>
      <c r="M7" s="370"/>
    </row>
    <row r="8" spans="1:13">
      <c r="A8" s="475"/>
      <c r="B8" s="478"/>
      <c r="C8" s="481"/>
      <c r="D8" s="481"/>
      <c r="E8" s="481"/>
      <c r="F8" s="484"/>
      <c r="G8" s="473"/>
      <c r="H8" s="473"/>
      <c r="I8" s="473"/>
      <c r="L8" s="370"/>
      <c r="M8" s="370"/>
    </row>
    <row r="9" spans="1:13" ht="13.5" thickBot="1">
      <c r="A9" s="476"/>
      <c r="B9" s="479"/>
      <c r="C9" s="482"/>
      <c r="D9" s="482"/>
      <c r="E9" s="482"/>
      <c r="F9" s="485"/>
      <c r="G9" s="486"/>
      <c r="H9" s="473"/>
      <c r="I9" s="473"/>
      <c r="L9" s="370"/>
      <c r="M9" s="370"/>
    </row>
    <row r="10" spans="1:13">
      <c r="A10" s="380" t="s">
        <v>26</v>
      </c>
      <c r="B10" s="426" t="s">
        <v>180</v>
      </c>
      <c r="C10" s="425"/>
      <c r="D10" s="425"/>
      <c r="E10" s="425"/>
      <c r="F10" s="424"/>
      <c r="G10" s="428"/>
      <c r="H10" s="431"/>
      <c r="I10" s="431"/>
      <c r="L10" s="370"/>
      <c r="M10" s="370"/>
    </row>
    <row r="11" spans="1:13">
      <c r="A11" s="390">
        <v>1</v>
      </c>
      <c r="B11" s="418" t="s">
        <v>28</v>
      </c>
      <c r="C11" s="422">
        <v>12</v>
      </c>
      <c r="D11" s="422"/>
      <c r="E11" s="422"/>
      <c r="F11" s="422">
        <f>1+1+1+1+1.2</f>
        <v>5.2</v>
      </c>
      <c r="G11" s="422">
        <v>0</v>
      </c>
      <c r="H11" s="422">
        <v>12</v>
      </c>
      <c r="I11" s="422"/>
      <c r="L11" s="370"/>
      <c r="M11" s="370"/>
    </row>
    <row r="12" spans="1:13">
      <c r="A12" s="389">
        <v>2</v>
      </c>
      <c r="B12" s="401" t="s">
        <v>30</v>
      </c>
      <c r="C12" s="422">
        <v>1</v>
      </c>
      <c r="D12" s="422"/>
      <c r="E12" s="422"/>
      <c r="F12" s="422">
        <v>0.5</v>
      </c>
      <c r="G12" s="422">
        <v>0</v>
      </c>
      <c r="H12" s="422">
        <v>1</v>
      </c>
      <c r="I12" s="422"/>
      <c r="K12" s="370"/>
      <c r="L12" s="370"/>
      <c r="M12" s="370"/>
    </row>
    <row r="13" spans="1:13">
      <c r="A13" s="389">
        <v>3</v>
      </c>
      <c r="B13" s="401" t="s">
        <v>31</v>
      </c>
      <c r="C13" s="422">
        <v>1</v>
      </c>
      <c r="D13" s="422"/>
      <c r="E13" s="422"/>
      <c r="F13" s="422">
        <v>0.6</v>
      </c>
      <c r="G13" s="422">
        <v>0</v>
      </c>
      <c r="H13" s="422">
        <v>1</v>
      </c>
      <c r="I13" s="422"/>
      <c r="K13" s="370"/>
      <c r="L13" s="370"/>
      <c r="M13" s="370"/>
    </row>
    <row r="14" spans="1:13">
      <c r="A14" s="389">
        <v>4</v>
      </c>
      <c r="B14" s="401" t="s">
        <v>32</v>
      </c>
      <c r="C14" s="422">
        <v>2</v>
      </c>
      <c r="D14" s="422">
        <v>2</v>
      </c>
      <c r="E14" s="422">
        <v>2</v>
      </c>
      <c r="F14" s="422">
        <f>AVERAGE(0.6,0.6,0.6)</f>
        <v>0.6</v>
      </c>
      <c r="G14" s="422">
        <v>0</v>
      </c>
      <c r="H14" s="422">
        <v>2</v>
      </c>
      <c r="I14" s="422"/>
      <c r="K14" s="370"/>
      <c r="L14" s="370"/>
      <c r="M14" s="370"/>
    </row>
    <row r="15" spans="1:13">
      <c r="A15" s="389">
        <v>5</v>
      </c>
      <c r="B15" s="401" t="s">
        <v>33</v>
      </c>
      <c r="C15" s="422">
        <v>2</v>
      </c>
      <c r="D15" s="422">
        <v>2</v>
      </c>
      <c r="E15" s="422">
        <v>2</v>
      </c>
      <c r="F15" s="422">
        <f>AVERAGE(0.6,0.6)</f>
        <v>0.6</v>
      </c>
      <c r="G15" s="422">
        <v>0</v>
      </c>
      <c r="H15" s="422">
        <v>2</v>
      </c>
      <c r="I15" s="423"/>
      <c r="K15" s="370"/>
      <c r="L15" s="370"/>
      <c r="M15" s="370"/>
    </row>
    <row r="16" spans="1:13">
      <c r="A16" s="389">
        <v>6</v>
      </c>
      <c r="B16" s="419" t="s">
        <v>34</v>
      </c>
      <c r="C16" s="422">
        <v>2</v>
      </c>
      <c r="D16" s="422"/>
      <c r="E16" s="422">
        <v>2</v>
      </c>
      <c r="F16" s="422">
        <v>1.2</v>
      </c>
      <c r="G16" s="422">
        <v>0</v>
      </c>
      <c r="H16" s="422">
        <v>2</v>
      </c>
      <c r="I16" s="422"/>
      <c r="K16" s="370"/>
      <c r="L16" s="370"/>
      <c r="M16" s="370"/>
    </row>
    <row r="17" spans="1:13" ht="13.5" thickBot="1">
      <c r="A17" s="389">
        <v>7</v>
      </c>
      <c r="B17" s="400" t="s">
        <v>35</v>
      </c>
      <c r="C17" s="422">
        <v>2</v>
      </c>
      <c r="D17" s="422"/>
      <c r="E17" s="422"/>
      <c r="F17" s="422">
        <v>1.1000000000000001</v>
      </c>
      <c r="G17" s="422">
        <v>1.4</v>
      </c>
      <c r="H17" s="422">
        <v>2</v>
      </c>
      <c r="I17" s="422"/>
      <c r="K17" s="370"/>
      <c r="L17" s="370"/>
      <c r="M17" s="370"/>
    </row>
    <row r="18" spans="1:13">
      <c r="A18" s="388"/>
      <c r="B18" s="417" t="s">
        <v>181</v>
      </c>
      <c r="C18" s="396">
        <f>SUM(C11:C17)</f>
        <v>22</v>
      </c>
      <c r="D18" s="396"/>
      <c r="E18" s="396"/>
      <c r="F18" s="396">
        <f>SUM(F11:F17)</f>
        <v>9.7999999999999989</v>
      </c>
      <c r="G18" s="396">
        <f>SUM(G11:G17)</f>
        <v>1.4</v>
      </c>
      <c r="H18" s="396">
        <f>SUM(H11:H17)</f>
        <v>22</v>
      </c>
      <c r="I18" s="396">
        <f>SUM(I11:I17)</f>
        <v>0</v>
      </c>
      <c r="L18" s="370"/>
      <c r="M18" s="370"/>
    </row>
    <row r="19" spans="1:13">
      <c r="A19" s="382" t="s">
        <v>36</v>
      </c>
      <c r="B19" s="421" t="s">
        <v>37</v>
      </c>
      <c r="C19" s="414"/>
      <c r="D19" s="414"/>
      <c r="E19" s="414"/>
      <c r="F19" s="414"/>
      <c r="G19" s="414"/>
      <c r="H19" s="414"/>
      <c r="I19" s="414"/>
      <c r="L19" s="370"/>
      <c r="M19" s="370"/>
    </row>
    <row r="20" spans="1:13">
      <c r="A20" s="387">
        <v>10</v>
      </c>
      <c r="B20" s="402" t="s">
        <v>38</v>
      </c>
      <c r="C20" s="398">
        <v>3</v>
      </c>
      <c r="D20" s="398"/>
      <c r="E20" s="398"/>
      <c r="F20" s="398">
        <v>1.3</v>
      </c>
      <c r="G20" s="398">
        <v>0</v>
      </c>
      <c r="H20" s="398">
        <v>3</v>
      </c>
      <c r="I20" s="398"/>
    </row>
    <row r="21" spans="1:13">
      <c r="A21" s="387">
        <v>11</v>
      </c>
      <c r="B21" s="401" t="s">
        <v>39</v>
      </c>
      <c r="C21" s="398">
        <v>5</v>
      </c>
      <c r="D21" s="398"/>
      <c r="E21" s="398"/>
      <c r="F21" s="398">
        <v>1.8</v>
      </c>
      <c r="G21" s="398">
        <v>0</v>
      </c>
      <c r="H21" s="398">
        <v>5</v>
      </c>
      <c r="I21" s="398"/>
    </row>
    <row r="22" spans="1:13">
      <c r="A22" s="387">
        <v>12</v>
      </c>
      <c r="B22" s="401" t="s">
        <v>40</v>
      </c>
      <c r="C22" s="398">
        <v>5</v>
      </c>
      <c r="D22" s="398"/>
      <c r="E22" s="398"/>
      <c r="F22" s="398">
        <v>2</v>
      </c>
      <c r="G22" s="398">
        <v>0</v>
      </c>
      <c r="H22" s="398">
        <v>5</v>
      </c>
      <c r="I22" s="398"/>
    </row>
    <row r="23" spans="1:13">
      <c r="A23" s="387">
        <v>13</v>
      </c>
      <c r="B23" s="401" t="s">
        <v>41</v>
      </c>
      <c r="C23" s="398">
        <v>5</v>
      </c>
      <c r="D23" s="398"/>
      <c r="E23" s="398"/>
      <c r="F23" s="398">
        <v>1.4</v>
      </c>
      <c r="G23" s="398">
        <v>0</v>
      </c>
      <c r="H23" s="398">
        <v>5</v>
      </c>
      <c r="I23" s="398"/>
    </row>
    <row r="24" spans="1:13">
      <c r="A24" s="387">
        <v>14</v>
      </c>
      <c r="B24" s="401" t="s">
        <v>42</v>
      </c>
      <c r="C24" s="398">
        <v>6</v>
      </c>
      <c r="D24" s="398"/>
      <c r="E24" s="398"/>
      <c r="F24" s="398">
        <v>2.5</v>
      </c>
      <c r="G24" s="398">
        <v>0</v>
      </c>
      <c r="H24" s="398">
        <v>6</v>
      </c>
      <c r="I24" s="398"/>
    </row>
    <row r="25" spans="1:13">
      <c r="A25" s="387">
        <v>15</v>
      </c>
      <c r="B25" s="401" t="s">
        <v>45</v>
      </c>
      <c r="C25" s="398">
        <v>5</v>
      </c>
      <c r="D25" s="398"/>
      <c r="E25" s="398"/>
      <c r="F25" s="398">
        <v>1.4</v>
      </c>
      <c r="G25" s="398">
        <v>0</v>
      </c>
      <c r="H25" s="398">
        <v>5</v>
      </c>
      <c r="I25" s="398"/>
    </row>
    <row r="26" spans="1:13">
      <c r="A26" s="370"/>
      <c r="B26" s="417" t="s">
        <v>181</v>
      </c>
      <c r="C26" s="408">
        <f>SUM(C20:C25)</f>
        <v>29</v>
      </c>
      <c r="D26" s="408"/>
      <c r="E26" s="408"/>
      <c r="F26" s="408">
        <f t="shared" ref="F26:I26" si="0">SUM(F20:F25)</f>
        <v>10.4</v>
      </c>
      <c r="G26" s="408">
        <f t="shared" si="0"/>
        <v>0</v>
      </c>
      <c r="H26" s="408">
        <f t="shared" si="0"/>
        <v>29</v>
      </c>
      <c r="I26" s="408">
        <f t="shared" si="0"/>
        <v>0</v>
      </c>
    </row>
    <row r="27" spans="1:13">
      <c r="A27" s="380" t="s">
        <v>46</v>
      </c>
      <c r="B27" s="420" t="s">
        <v>47</v>
      </c>
      <c r="C27" s="415"/>
      <c r="D27" s="415"/>
      <c r="E27" s="415"/>
      <c r="F27" s="414"/>
      <c r="G27" s="429"/>
      <c r="H27" s="414"/>
      <c r="I27" s="414"/>
    </row>
    <row r="28" spans="1:13">
      <c r="A28" s="383">
        <v>16</v>
      </c>
      <c r="B28" s="412" t="s">
        <v>43</v>
      </c>
      <c r="C28" s="399">
        <v>5</v>
      </c>
      <c r="D28" s="399"/>
      <c r="E28" s="399"/>
      <c r="F28" s="398">
        <v>2</v>
      </c>
      <c r="G28" s="398">
        <v>2.4</v>
      </c>
      <c r="H28" s="399">
        <v>1</v>
      </c>
      <c r="I28" s="398">
        <v>4</v>
      </c>
    </row>
    <row r="29" spans="1:13">
      <c r="A29" s="383">
        <v>17</v>
      </c>
      <c r="B29" s="401" t="s">
        <v>44</v>
      </c>
      <c r="C29" s="399">
        <v>3</v>
      </c>
      <c r="D29" s="399"/>
      <c r="E29" s="399"/>
      <c r="F29" s="398">
        <v>1.2</v>
      </c>
      <c r="G29" s="398">
        <v>2.1</v>
      </c>
      <c r="H29" s="399">
        <v>3</v>
      </c>
      <c r="I29" s="398"/>
    </row>
    <row r="30" spans="1:13">
      <c r="A30" s="383">
        <v>18</v>
      </c>
      <c r="B30" s="401" t="s">
        <v>48</v>
      </c>
      <c r="C30" s="399">
        <v>3</v>
      </c>
      <c r="D30" s="399"/>
      <c r="E30" s="399"/>
      <c r="F30" s="398">
        <v>1.1000000000000001</v>
      </c>
      <c r="G30" s="398">
        <v>2</v>
      </c>
      <c r="H30" s="399">
        <v>3</v>
      </c>
      <c r="I30" s="398"/>
    </row>
    <row r="31" spans="1:13">
      <c r="A31" s="383">
        <v>19</v>
      </c>
      <c r="B31" s="401" t="s">
        <v>49</v>
      </c>
      <c r="C31" s="399">
        <v>5</v>
      </c>
      <c r="D31" s="399"/>
      <c r="E31" s="399"/>
      <c r="F31" s="398">
        <v>1.2</v>
      </c>
      <c r="G31" s="398">
        <v>3.2</v>
      </c>
      <c r="H31" s="399">
        <v>5</v>
      </c>
      <c r="I31" s="398"/>
    </row>
    <row r="32" spans="1:13">
      <c r="A32" s="383">
        <v>20</v>
      </c>
      <c r="B32" s="401" t="s">
        <v>194</v>
      </c>
      <c r="C32" s="399">
        <v>3</v>
      </c>
      <c r="D32" s="399"/>
      <c r="E32" s="399"/>
      <c r="F32" s="398">
        <v>1.1000000000000001</v>
      </c>
      <c r="G32" s="398">
        <v>2.1</v>
      </c>
      <c r="H32" s="399">
        <v>3</v>
      </c>
      <c r="I32" s="398"/>
    </row>
    <row r="33" spans="1:9">
      <c r="A33" s="383">
        <v>21</v>
      </c>
      <c r="B33" s="401" t="s">
        <v>193</v>
      </c>
      <c r="C33" s="399">
        <v>4</v>
      </c>
      <c r="D33" s="399"/>
      <c r="E33" s="399"/>
      <c r="F33" s="398">
        <v>1.1000000000000001</v>
      </c>
      <c r="G33" s="398">
        <v>2.8</v>
      </c>
      <c r="H33" s="399">
        <v>4</v>
      </c>
      <c r="I33" s="398"/>
    </row>
    <row r="34" spans="1:9">
      <c r="A34" s="383">
        <v>22</v>
      </c>
      <c r="B34" s="401" t="s">
        <v>50</v>
      </c>
      <c r="C34" s="399">
        <v>5</v>
      </c>
      <c r="D34" s="399"/>
      <c r="E34" s="399"/>
      <c r="F34" s="398">
        <v>1.2</v>
      </c>
      <c r="G34" s="398">
        <v>2</v>
      </c>
      <c r="H34" s="399">
        <v>5</v>
      </c>
      <c r="I34" s="398"/>
    </row>
    <row r="35" spans="1:9">
      <c r="A35" s="383">
        <v>23</v>
      </c>
      <c r="B35" s="401" t="s">
        <v>51</v>
      </c>
      <c r="C35" s="399">
        <v>4</v>
      </c>
      <c r="D35" s="399"/>
      <c r="E35" s="399"/>
      <c r="F35" s="398">
        <v>1.3</v>
      </c>
      <c r="G35" s="398">
        <v>2.5</v>
      </c>
      <c r="H35" s="399">
        <v>4</v>
      </c>
      <c r="I35" s="398"/>
    </row>
    <row r="36" spans="1:9">
      <c r="A36" s="383">
        <v>24</v>
      </c>
      <c r="B36" s="401" t="s">
        <v>52</v>
      </c>
      <c r="C36" s="399">
        <v>4</v>
      </c>
      <c r="D36" s="399"/>
      <c r="E36" s="399"/>
      <c r="F36" s="398">
        <v>1.9</v>
      </c>
      <c r="G36" s="398">
        <v>2.2000000000000002</v>
      </c>
      <c r="H36" s="399">
        <v>4</v>
      </c>
      <c r="I36" s="398"/>
    </row>
    <row r="37" spans="1:9">
      <c r="A37" s="383">
        <v>25</v>
      </c>
      <c r="B37" s="401" t="s">
        <v>53</v>
      </c>
      <c r="C37" s="399">
        <v>3</v>
      </c>
      <c r="D37" s="399"/>
      <c r="E37" s="399"/>
      <c r="F37" s="398">
        <v>1.1000000000000001</v>
      </c>
      <c r="G37" s="398">
        <v>1.6</v>
      </c>
      <c r="H37" s="399">
        <v>3</v>
      </c>
      <c r="I37" s="398"/>
    </row>
    <row r="38" spans="1:9">
      <c r="A38" s="383">
        <v>26</v>
      </c>
      <c r="B38" s="419" t="s">
        <v>54</v>
      </c>
      <c r="C38" s="399">
        <v>4</v>
      </c>
      <c r="D38" s="399"/>
      <c r="E38" s="399"/>
      <c r="F38" s="398">
        <v>1.8</v>
      </c>
      <c r="G38" s="398">
        <v>2.9</v>
      </c>
      <c r="H38" s="399">
        <v>4</v>
      </c>
      <c r="I38" s="398"/>
    </row>
    <row r="39" spans="1:9">
      <c r="A39" s="383">
        <v>27</v>
      </c>
      <c r="B39" s="401" t="s">
        <v>55</v>
      </c>
      <c r="C39" s="399">
        <v>3</v>
      </c>
      <c r="D39" s="399"/>
      <c r="E39" s="399"/>
      <c r="F39" s="398">
        <v>1.7</v>
      </c>
      <c r="G39" s="398">
        <v>2.2999999999999998</v>
      </c>
      <c r="H39" s="399">
        <v>3</v>
      </c>
      <c r="I39" s="398"/>
    </row>
    <row r="40" spans="1:9">
      <c r="A40" s="383">
        <v>28</v>
      </c>
      <c r="B40" s="401" t="s">
        <v>56</v>
      </c>
      <c r="C40" s="399">
        <v>3</v>
      </c>
      <c r="D40" s="399"/>
      <c r="E40" s="399"/>
      <c r="F40" s="398">
        <v>1.3</v>
      </c>
      <c r="G40" s="398">
        <v>2.1</v>
      </c>
      <c r="H40" s="399">
        <v>3</v>
      </c>
      <c r="I40" s="398"/>
    </row>
    <row r="41" spans="1:9">
      <c r="A41" s="383">
        <v>29</v>
      </c>
      <c r="B41" s="401" t="s">
        <v>57</v>
      </c>
      <c r="C41" s="399">
        <v>3</v>
      </c>
      <c r="D41" s="399"/>
      <c r="E41" s="399"/>
      <c r="F41" s="398">
        <v>1.1000000000000001</v>
      </c>
      <c r="G41" s="398">
        <v>2.8</v>
      </c>
      <c r="H41" s="399">
        <v>3</v>
      </c>
      <c r="I41" s="398"/>
    </row>
    <row r="42" spans="1:9">
      <c r="A42" s="383">
        <v>30</v>
      </c>
      <c r="B42" s="401" t="s">
        <v>59</v>
      </c>
      <c r="C42" s="399">
        <v>5</v>
      </c>
      <c r="D42" s="399"/>
      <c r="E42" s="399"/>
      <c r="F42" s="398">
        <v>1.3</v>
      </c>
      <c r="G42" s="398">
        <v>2.8</v>
      </c>
      <c r="H42" s="399">
        <v>5</v>
      </c>
      <c r="I42" s="398"/>
    </row>
    <row r="43" spans="1:9">
      <c r="A43" s="383">
        <v>31</v>
      </c>
      <c r="B43" s="401" t="s">
        <v>60</v>
      </c>
      <c r="C43" s="399">
        <v>2</v>
      </c>
      <c r="D43" s="399"/>
      <c r="E43" s="399"/>
      <c r="F43" s="398">
        <v>0.6</v>
      </c>
      <c r="G43" s="398">
        <v>2</v>
      </c>
      <c r="H43" s="399">
        <v>2</v>
      </c>
      <c r="I43" s="398"/>
    </row>
    <row r="44" spans="1:9">
      <c r="A44" s="383">
        <v>32</v>
      </c>
      <c r="B44" s="401" t="s">
        <v>61</v>
      </c>
      <c r="C44" s="399">
        <v>5</v>
      </c>
      <c r="D44" s="399"/>
      <c r="E44" s="399"/>
      <c r="F44" s="398">
        <v>1.7</v>
      </c>
      <c r="G44" s="398">
        <v>2.6</v>
      </c>
      <c r="H44" s="399">
        <v>5</v>
      </c>
      <c r="I44" s="398"/>
    </row>
    <row r="45" spans="1:9">
      <c r="A45" s="383">
        <v>33</v>
      </c>
      <c r="B45" s="418" t="s">
        <v>62</v>
      </c>
      <c r="C45" s="399">
        <v>5</v>
      </c>
      <c r="D45" s="399"/>
      <c r="E45" s="399"/>
      <c r="F45" s="398">
        <v>1.3</v>
      </c>
      <c r="G45" s="398">
        <v>2.4</v>
      </c>
      <c r="H45" s="399">
        <v>5</v>
      </c>
      <c r="I45" s="398"/>
    </row>
    <row r="46" spans="1:9">
      <c r="A46" s="383">
        <v>34</v>
      </c>
      <c r="B46" s="401" t="s">
        <v>63</v>
      </c>
      <c r="C46" s="399">
        <v>4</v>
      </c>
      <c r="D46" s="399"/>
      <c r="E46" s="399"/>
      <c r="F46" s="398">
        <v>1.3</v>
      </c>
      <c r="G46" s="398">
        <v>2.2999999999999998</v>
      </c>
      <c r="H46" s="399">
        <v>4</v>
      </c>
      <c r="I46" s="398"/>
    </row>
    <row r="47" spans="1:9">
      <c r="A47" s="383">
        <v>35</v>
      </c>
      <c r="B47" s="401" t="s">
        <v>64</v>
      </c>
      <c r="C47" s="399">
        <v>5</v>
      </c>
      <c r="D47" s="399"/>
      <c r="E47" s="399"/>
      <c r="F47" s="398">
        <v>1.4</v>
      </c>
      <c r="G47" s="398">
        <v>3</v>
      </c>
      <c r="H47" s="399">
        <v>5</v>
      </c>
      <c r="I47" s="398"/>
    </row>
    <row r="48" spans="1:9">
      <c r="A48" s="383">
        <v>36</v>
      </c>
      <c r="B48" s="401" t="s">
        <v>65</v>
      </c>
      <c r="C48" s="399">
        <v>5</v>
      </c>
      <c r="D48" s="399"/>
      <c r="E48" s="399"/>
      <c r="F48" s="398">
        <v>1.9</v>
      </c>
      <c r="G48" s="398">
        <v>2.9</v>
      </c>
      <c r="H48" s="399">
        <v>3</v>
      </c>
      <c r="I48" s="398">
        <v>2</v>
      </c>
    </row>
    <row r="49" spans="1:9">
      <c r="A49" s="383">
        <v>37</v>
      </c>
      <c r="B49" s="402" t="s">
        <v>66</v>
      </c>
      <c r="C49" s="399">
        <v>3</v>
      </c>
      <c r="D49" s="399"/>
      <c r="E49" s="399"/>
      <c r="F49" s="398">
        <v>1.2</v>
      </c>
      <c r="G49" s="398">
        <v>2.4</v>
      </c>
      <c r="H49" s="399">
        <v>2</v>
      </c>
      <c r="I49" s="398">
        <v>1</v>
      </c>
    </row>
    <row r="50" spans="1:9">
      <c r="A50" s="383">
        <v>38</v>
      </c>
      <c r="B50" s="401" t="s">
        <v>67</v>
      </c>
      <c r="C50" s="399">
        <v>5</v>
      </c>
      <c r="D50" s="399"/>
      <c r="E50" s="399"/>
      <c r="F50" s="398">
        <v>1.4</v>
      </c>
      <c r="G50" s="398">
        <v>2.6</v>
      </c>
      <c r="H50" s="399">
        <v>5</v>
      </c>
      <c r="I50" s="398"/>
    </row>
    <row r="51" spans="1:9">
      <c r="A51" s="383">
        <v>39</v>
      </c>
      <c r="B51" s="401" t="s">
        <v>68</v>
      </c>
      <c r="C51" s="399">
        <v>3</v>
      </c>
      <c r="D51" s="399"/>
      <c r="E51" s="399"/>
      <c r="F51" s="398">
        <v>1.2</v>
      </c>
      <c r="G51" s="398">
        <v>1.9</v>
      </c>
      <c r="H51" s="399">
        <v>3</v>
      </c>
      <c r="I51" s="398"/>
    </row>
    <row r="52" spans="1:9">
      <c r="A52" s="383">
        <v>40</v>
      </c>
      <c r="B52" s="401" t="s">
        <v>69</v>
      </c>
      <c r="C52" s="399">
        <v>5</v>
      </c>
      <c r="D52" s="399"/>
      <c r="E52" s="399"/>
      <c r="F52" s="398">
        <v>1.3</v>
      </c>
      <c r="G52" s="398">
        <v>2.9</v>
      </c>
      <c r="H52" s="399">
        <v>5</v>
      </c>
      <c r="I52" s="398"/>
    </row>
    <row r="53" spans="1:9">
      <c r="A53" s="383">
        <v>41</v>
      </c>
      <c r="B53" s="401" t="s">
        <v>70</v>
      </c>
      <c r="C53" s="399">
        <v>33</v>
      </c>
      <c r="D53" s="399">
        <v>33</v>
      </c>
      <c r="E53" s="399"/>
      <c r="F53" s="398">
        <v>32.299999999999997</v>
      </c>
      <c r="G53" s="398">
        <v>32.6</v>
      </c>
      <c r="H53" s="399">
        <v>33</v>
      </c>
      <c r="I53" s="398"/>
    </row>
    <row r="54" spans="1:9">
      <c r="A54" s="383">
        <v>42</v>
      </c>
      <c r="B54" s="401" t="s">
        <v>71</v>
      </c>
      <c r="C54" s="399">
        <v>3</v>
      </c>
      <c r="D54" s="399">
        <v>3</v>
      </c>
      <c r="E54" s="399"/>
      <c r="F54" s="398">
        <v>0.6</v>
      </c>
      <c r="G54" s="398">
        <v>2</v>
      </c>
      <c r="H54" s="399">
        <v>3</v>
      </c>
      <c r="I54" s="398"/>
    </row>
    <row r="55" spans="1:9">
      <c r="A55" s="383">
        <v>43</v>
      </c>
      <c r="B55" s="401" t="s">
        <v>72</v>
      </c>
      <c r="C55" s="399">
        <v>10</v>
      </c>
      <c r="D55" s="399">
        <v>10</v>
      </c>
      <c r="E55" s="399"/>
      <c r="F55" s="398">
        <v>0.4</v>
      </c>
      <c r="G55" s="398">
        <v>10</v>
      </c>
      <c r="H55" s="399">
        <v>10</v>
      </c>
      <c r="I55" s="398"/>
    </row>
    <row r="56" spans="1:9" ht="13.5" thickBot="1">
      <c r="A56" s="383">
        <v>44</v>
      </c>
      <c r="B56" s="400" t="s">
        <v>73</v>
      </c>
      <c r="C56" s="399">
        <v>5</v>
      </c>
      <c r="D56" s="399"/>
      <c r="E56" s="399"/>
      <c r="F56" s="398"/>
      <c r="G56" s="398">
        <v>0.8</v>
      </c>
      <c r="H56" s="399">
        <v>5</v>
      </c>
      <c r="I56" s="398"/>
    </row>
    <row r="57" spans="1:9">
      <c r="A57" s="378"/>
      <c r="B57" s="417" t="s">
        <v>181</v>
      </c>
      <c r="C57" s="408">
        <f>SUM(C28:C56)</f>
        <v>150</v>
      </c>
      <c r="D57" s="408"/>
      <c r="E57" s="408"/>
      <c r="F57" s="408">
        <f t="shared" ref="F57:I57" si="1">SUM(F28:F56)</f>
        <v>67</v>
      </c>
      <c r="G57" s="396">
        <f t="shared" si="1"/>
        <v>106.19999999999999</v>
      </c>
      <c r="H57" s="408">
        <f t="shared" si="1"/>
        <v>143</v>
      </c>
      <c r="I57" s="408">
        <f t="shared" si="1"/>
        <v>7</v>
      </c>
    </row>
    <row r="58" spans="1:9" ht="12.75" customHeight="1">
      <c r="A58" s="385" t="s">
        <v>257</v>
      </c>
      <c r="B58" s="406"/>
      <c r="C58" s="399"/>
      <c r="D58" s="399"/>
      <c r="E58" s="399"/>
      <c r="F58" s="398"/>
      <c r="G58" s="398"/>
      <c r="H58" s="399"/>
      <c r="I58" s="398"/>
    </row>
    <row r="59" spans="1:9">
      <c r="A59" s="384" t="s">
        <v>75</v>
      </c>
      <c r="B59" s="405" t="s">
        <v>76</v>
      </c>
      <c r="C59" s="415"/>
      <c r="D59" s="415"/>
      <c r="E59" s="415"/>
      <c r="F59" s="414"/>
      <c r="G59" s="414"/>
      <c r="H59" s="415"/>
      <c r="I59" s="414"/>
    </row>
    <row r="60" spans="1:9">
      <c r="A60" s="383">
        <v>45</v>
      </c>
      <c r="B60" s="404" t="s">
        <v>77</v>
      </c>
      <c r="C60" s="399">
        <v>3</v>
      </c>
      <c r="D60" s="399"/>
      <c r="E60" s="399"/>
      <c r="F60" s="398">
        <v>1.4</v>
      </c>
      <c r="G60" s="398">
        <v>0</v>
      </c>
      <c r="H60" s="399">
        <v>3</v>
      </c>
      <c r="I60" s="398"/>
    </row>
    <row r="61" spans="1:9">
      <c r="A61" s="383">
        <v>46</v>
      </c>
      <c r="B61" s="404" t="s">
        <v>78</v>
      </c>
      <c r="C61" s="399">
        <v>4</v>
      </c>
      <c r="D61" s="399"/>
      <c r="E61" s="399"/>
      <c r="F61" s="398">
        <v>1.4</v>
      </c>
      <c r="G61" s="398">
        <v>2.2000000000000002</v>
      </c>
      <c r="H61" s="399">
        <v>4</v>
      </c>
      <c r="I61" s="398"/>
    </row>
    <row r="62" spans="1:9">
      <c r="A62" s="383">
        <v>47</v>
      </c>
      <c r="B62" s="404" t="s">
        <v>79</v>
      </c>
      <c r="C62" s="399">
        <v>4</v>
      </c>
      <c r="D62" s="399"/>
      <c r="E62" s="399"/>
      <c r="F62" s="398">
        <v>1.8</v>
      </c>
      <c r="G62" s="398">
        <v>2.7</v>
      </c>
      <c r="H62" s="399">
        <v>4</v>
      </c>
      <c r="I62" s="398"/>
    </row>
    <row r="63" spans="1:9">
      <c r="A63" s="383">
        <v>48</v>
      </c>
      <c r="B63" s="404" t="s">
        <v>80</v>
      </c>
      <c r="C63" s="399">
        <v>4</v>
      </c>
      <c r="D63" s="399"/>
      <c r="E63" s="399"/>
      <c r="F63" s="398">
        <v>1.8</v>
      </c>
      <c r="G63" s="398">
        <v>2.7</v>
      </c>
      <c r="H63" s="399">
        <v>4</v>
      </c>
      <c r="I63" s="398"/>
    </row>
    <row r="64" spans="1:9">
      <c r="A64" s="383">
        <v>49</v>
      </c>
      <c r="B64" s="403" t="s">
        <v>81</v>
      </c>
      <c r="C64" s="399">
        <v>4</v>
      </c>
      <c r="D64" s="399"/>
      <c r="E64" s="399"/>
      <c r="F64" s="398">
        <v>1.1000000000000001</v>
      </c>
      <c r="G64" s="398">
        <v>2.5</v>
      </c>
      <c r="H64" s="399">
        <v>3</v>
      </c>
      <c r="I64" s="398">
        <v>1</v>
      </c>
    </row>
    <row r="65" spans="1:10">
      <c r="A65" s="383">
        <v>50</v>
      </c>
      <c r="B65" s="402" t="s">
        <v>82</v>
      </c>
      <c r="C65" s="399">
        <v>3</v>
      </c>
      <c r="D65" s="399"/>
      <c r="E65" s="399"/>
      <c r="F65" s="398">
        <v>1.1000000000000001</v>
      </c>
      <c r="G65" s="398">
        <v>2</v>
      </c>
      <c r="H65" s="399">
        <v>3</v>
      </c>
      <c r="I65" s="398"/>
    </row>
    <row r="66" spans="1:10">
      <c r="A66" s="383">
        <v>51</v>
      </c>
      <c r="B66" s="402" t="s">
        <v>195</v>
      </c>
      <c r="C66" s="399">
        <v>3</v>
      </c>
      <c r="D66" s="399"/>
      <c r="E66" s="399"/>
      <c r="F66" s="398">
        <v>1.1000000000000001</v>
      </c>
      <c r="G66" s="398">
        <v>2.1</v>
      </c>
      <c r="H66" s="399">
        <v>3</v>
      </c>
      <c r="I66" s="398"/>
    </row>
    <row r="67" spans="1:10">
      <c r="A67" s="383">
        <v>52</v>
      </c>
      <c r="B67" s="402" t="s">
        <v>160</v>
      </c>
      <c r="C67" s="399">
        <v>2</v>
      </c>
      <c r="D67" s="399"/>
      <c r="E67" s="399"/>
      <c r="F67" s="398">
        <v>1.1000000000000001</v>
      </c>
      <c r="G67" s="398">
        <v>2</v>
      </c>
      <c r="H67" s="399">
        <v>2</v>
      </c>
      <c r="I67" s="398"/>
    </row>
    <row r="68" spans="1:10">
      <c r="A68" s="383">
        <v>53</v>
      </c>
      <c r="B68" s="402" t="s">
        <v>83</v>
      </c>
      <c r="C68" s="399">
        <v>3</v>
      </c>
      <c r="D68" s="399"/>
      <c r="E68" s="399"/>
      <c r="F68" s="398">
        <v>1.3</v>
      </c>
      <c r="G68" s="398">
        <v>1.8</v>
      </c>
      <c r="H68" s="399">
        <v>3</v>
      </c>
      <c r="I68" s="398"/>
    </row>
    <row r="69" spans="1:10">
      <c r="A69" s="383">
        <v>54</v>
      </c>
      <c r="B69" s="401" t="s">
        <v>84</v>
      </c>
      <c r="C69" s="399">
        <v>4</v>
      </c>
      <c r="D69" s="399"/>
      <c r="E69" s="399"/>
      <c r="F69" s="398">
        <v>0.6</v>
      </c>
      <c r="G69" s="398">
        <v>3.8</v>
      </c>
      <c r="H69" s="399">
        <v>4</v>
      </c>
      <c r="I69" s="398"/>
    </row>
    <row r="70" spans="1:10">
      <c r="A70" s="383">
        <v>55</v>
      </c>
      <c r="B70" s="401" t="s">
        <v>85</v>
      </c>
      <c r="C70" s="399">
        <v>3</v>
      </c>
      <c r="D70" s="399"/>
      <c r="E70" s="399"/>
      <c r="F70" s="398">
        <f>AVERAGE(1.2,1.2)</f>
        <v>1.2</v>
      </c>
      <c r="G70" s="398">
        <f>AVERAGE(1.6,1.8)</f>
        <v>1.7000000000000002</v>
      </c>
      <c r="H70" s="399">
        <v>3</v>
      </c>
      <c r="I70" s="398"/>
    </row>
    <row r="71" spans="1:10" s="370" customFormat="1">
      <c r="A71" s="383">
        <v>56</v>
      </c>
      <c r="B71" s="401" t="s">
        <v>86</v>
      </c>
      <c r="C71" s="399">
        <v>3</v>
      </c>
      <c r="D71" s="399"/>
      <c r="E71" s="399"/>
      <c r="F71" s="398">
        <f>AVERAGE(1.3,1.1)</f>
        <v>1.2000000000000002</v>
      </c>
      <c r="G71" s="398">
        <f>AVERAGE(1.8,2.1)</f>
        <v>1.9500000000000002</v>
      </c>
      <c r="H71" s="399">
        <v>3</v>
      </c>
      <c r="I71" s="398"/>
    </row>
    <row r="72" spans="1:10">
      <c r="A72" s="383">
        <v>56</v>
      </c>
      <c r="B72" s="401" t="s">
        <v>261</v>
      </c>
      <c r="C72" s="399">
        <v>3</v>
      </c>
      <c r="D72" s="399"/>
      <c r="E72" s="399"/>
      <c r="F72" s="398">
        <f>AVERAGE(1.1,1.1)</f>
        <v>1.1000000000000001</v>
      </c>
      <c r="G72" s="398">
        <f>AVERAGE(2.1,2.1)</f>
        <v>2.1</v>
      </c>
      <c r="H72" s="398">
        <v>2</v>
      </c>
      <c r="I72" s="398">
        <v>1</v>
      </c>
    </row>
    <row r="73" spans="1:10" ht="13.5" thickBot="1">
      <c r="A73" s="383">
        <v>57</v>
      </c>
      <c r="B73" s="400" t="s">
        <v>87</v>
      </c>
      <c r="C73" s="399">
        <v>4</v>
      </c>
      <c r="D73" s="399"/>
      <c r="E73" s="399"/>
      <c r="F73" s="432">
        <f>AVERAGE(1.3,1.3,1.3)</f>
        <v>1.3</v>
      </c>
      <c r="G73" s="435">
        <f>AVERAGE(2.7,2.4,2.8)</f>
        <v>2.6333333333333333</v>
      </c>
      <c r="H73" s="399">
        <v>4</v>
      </c>
      <c r="I73" s="427"/>
      <c r="J73" s="370"/>
    </row>
    <row r="74" spans="1:10" ht="12.75" customHeight="1">
      <c r="A74" s="378"/>
      <c r="B74" s="411" t="s">
        <v>88</v>
      </c>
      <c r="C74" s="397">
        <f>SUM(C60:C73)</f>
        <v>47</v>
      </c>
      <c r="D74" s="397">
        <v>47</v>
      </c>
      <c r="E74" s="397"/>
      <c r="F74" s="397">
        <f t="shared" ref="F74:I74" si="2">SUM(F60:F73)</f>
        <v>17.5</v>
      </c>
      <c r="G74" s="436">
        <f t="shared" si="2"/>
        <v>30.183333333333337</v>
      </c>
      <c r="H74" s="397">
        <f t="shared" si="2"/>
        <v>45</v>
      </c>
      <c r="I74" s="397">
        <f t="shared" si="2"/>
        <v>2</v>
      </c>
    </row>
    <row r="75" spans="1:10" ht="12.75" customHeight="1">
      <c r="A75" s="382"/>
      <c r="B75" s="410" t="s">
        <v>89</v>
      </c>
      <c r="C75" s="408">
        <f>C18+C26+C57+C74</f>
        <v>248</v>
      </c>
      <c r="D75" s="408"/>
      <c r="E75" s="408"/>
      <c r="F75" s="408">
        <f t="shared" ref="F75:I75" si="3">F18+F26+F57+F74</f>
        <v>104.7</v>
      </c>
      <c r="G75" s="437">
        <f t="shared" si="3"/>
        <v>137.78333333333333</v>
      </c>
      <c r="H75" s="408">
        <f t="shared" si="3"/>
        <v>239</v>
      </c>
      <c r="I75" s="408">
        <f t="shared" si="3"/>
        <v>9</v>
      </c>
    </row>
    <row r="76" spans="1:10">
      <c r="A76" s="381"/>
      <c r="B76" s="409" t="s">
        <v>182</v>
      </c>
      <c r="C76" s="408"/>
      <c r="D76" s="408"/>
      <c r="E76" s="408"/>
      <c r="F76" s="395">
        <f>F75/$C$75</f>
        <v>0.42217741935483871</v>
      </c>
      <c r="G76" s="395">
        <f t="shared" ref="G76:I76" si="4">G75/$C$75</f>
        <v>0.55557795698924728</v>
      </c>
      <c r="H76" s="434">
        <f t="shared" si="4"/>
        <v>0.96370967741935487</v>
      </c>
      <c r="I76" s="395">
        <f t="shared" si="4"/>
        <v>3.6290322580645164E-2</v>
      </c>
    </row>
    <row r="77" spans="1:10" ht="13.5" customHeight="1" thickBot="1">
      <c r="A77" s="379"/>
      <c r="B77" s="407"/>
      <c r="C77" s="399"/>
      <c r="D77" s="399"/>
      <c r="E77" s="399"/>
      <c r="F77" s="398"/>
      <c r="G77" s="430"/>
      <c r="H77" s="398"/>
      <c r="I77" s="398"/>
    </row>
    <row r="78" spans="1:10" ht="13.5" customHeight="1" thickTop="1">
      <c r="A78" s="386" t="s">
        <v>258</v>
      </c>
      <c r="B78" s="416"/>
      <c r="C78" s="399"/>
      <c r="D78" s="399"/>
      <c r="E78" s="399"/>
      <c r="F78" s="398"/>
      <c r="G78" s="430"/>
      <c r="H78" s="398"/>
      <c r="I78" s="398"/>
    </row>
    <row r="79" spans="1:10">
      <c r="A79" s="384" t="s">
        <v>92</v>
      </c>
      <c r="B79" s="405" t="s">
        <v>76</v>
      </c>
      <c r="C79" s="415"/>
      <c r="D79" s="415"/>
      <c r="E79" s="415"/>
      <c r="F79" s="414"/>
      <c r="G79" s="429"/>
      <c r="H79" s="414"/>
      <c r="I79" s="414"/>
    </row>
    <row r="80" spans="1:10">
      <c r="A80" s="383">
        <v>45</v>
      </c>
      <c r="B80" s="401" t="s">
        <v>93</v>
      </c>
      <c r="C80" s="398">
        <v>4</v>
      </c>
      <c r="D80" s="398"/>
      <c r="E80" s="398"/>
      <c r="F80" s="398">
        <v>1.3</v>
      </c>
      <c r="G80" s="398">
        <v>2.4</v>
      </c>
      <c r="H80" s="398">
        <v>4</v>
      </c>
      <c r="I80" s="398"/>
    </row>
    <row r="81" spans="1:10">
      <c r="A81" s="383">
        <v>46</v>
      </c>
      <c r="B81" s="413" t="s">
        <v>94</v>
      </c>
      <c r="C81" s="398">
        <v>5</v>
      </c>
      <c r="D81" s="398"/>
      <c r="E81" s="398"/>
      <c r="F81" s="398">
        <v>1.9</v>
      </c>
      <c r="G81" s="398">
        <v>3.7</v>
      </c>
      <c r="H81" s="398">
        <v>5</v>
      </c>
      <c r="I81" s="398"/>
    </row>
    <row r="82" spans="1:10">
      <c r="A82" s="383">
        <v>47</v>
      </c>
      <c r="B82" s="401" t="s">
        <v>95</v>
      </c>
      <c r="C82" s="398">
        <v>2</v>
      </c>
      <c r="D82" s="398"/>
      <c r="E82" s="398"/>
      <c r="F82" s="398">
        <v>0.6</v>
      </c>
      <c r="G82" s="398">
        <v>2</v>
      </c>
      <c r="H82" s="398">
        <v>2</v>
      </c>
      <c r="I82" s="398"/>
    </row>
    <row r="83" spans="1:10">
      <c r="A83" s="383">
        <v>48</v>
      </c>
      <c r="B83" s="401" t="s">
        <v>96</v>
      </c>
      <c r="C83" s="398">
        <v>3</v>
      </c>
      <c r="D83" s="398"/>
      <c r="E83" s="398"/>
      <c r="F83" s="398">
        <v>1.1000000000000001</v>
      </c>
      <c r="G83" s="398">
        <v>2.9</v>
      </c>
      <c r="H83" s="398">
        <v>3</v>
      </c>
      <c r="I83" s="398"/>
    </row>
    <row r="84" spans="1:10">
      <c r="A84" s="383">
        <v>49</v>
      </c>
      <c r="B84" s="402" t="s">
        <v>97</v>
      </c>
      <c r="C84" s="398">
        <v>3</v>
      </c>
      <c r="D84" s="398"/>
      <c r="E84" s="398"/>
      <c r="F84" s="398">
        <v>1.1000000000000001</v>
      </c>
      <c r="G84" s="398">
        <v>1.9</v>
      </c>
      <c r="H84" s="398">
        <v>3</v>
      </c>
      <c r="I84" s="398"/>
    </row>
    <row r="85" spans="1:10">
      <c r="A85" s="383">
        <v>50</v>
      </c>
      <c r="B85" s="402" t="s">
        <v>110</v>
      </c>
      <c r="C85" s="398">
        <v>4</v>
      </c>
      <c r="D85" s="398"/>
      <c r="E85" s="398"/>
      <c r="F85" s="398">
        <v>1.3</v>
      </c>
      <c r="G85" s="398">
        <v>2.9</v>
      </c>
      <c r="H85" s="398">
        <v>4</v>
      </c>
      <c r="I85" s="398"/>
    </row>
    <row r="86" spans="1:10">
      <c r="A86" s="383">
        <v>51</v>
      </c>
      <c r="B86" s="402" t="s">
        <v>98</v>
      </c>
      <c r="C86" s="398">
        <v>3</v>
      </c>
      <c r="D86" s="398"/>
      <c r="E86" s="398"/>
      <c r="F86" s="398">
        <v>1.2</v>
      </c>
      <c r="G86" s="398">
        <v>1.6</v>
      </c>
      <c r="H86" s="398">
        <v>3</v>
      </c>
      <c r="I86" s="398"/>
    </row>
    <row r="87" spans="1:10">
      <c r="A87" s="383">
        <v>52</v>
      </c>
      <c r="B87" s="412" t="s">
        <v>58</v>
      </c>
      <c r="C87" s="398">
        <v>3</v>
      </c>
      <c r="D87" s="398"/>
      <c r="E87" s="398"/>
      <c r="F87" s="398">
        <v>1.2</v>
      </c>
      <c r="G87" s="398">
        <v>2.1</v>
      </c>
      <c r="H87" s="398">
        <v>3</v>
      </c>
      <c r="I87" s="398"/>
    </row>
    <row r="88" spans="1:10">
      <c r="A88" s="383">
        <v>53</v>
      </c>
      <c r="B88" s="401" t="s">
        <v>99</v>
      </c>
      <c r="C88" s="398">
        <v>3</v>
      </c>
      <c r="D88" s="398"/>
      <c r="E88" s="398"/>
      <c r="F88" s="398">
        <v>1.3</v>
      </c>
      <c r="G88" s="398">
        <v>1.7</v>
      </c>
      <c r="H88" s="398">
        <v>3</v>
      </c>
      <c r="I88" s="398"/>
    </row>
    <row r="89" spans="1:10">
      <c r="A89" s="383">
        <v>54</v>
      </c>
      <c r="B89" s="412" t="s">
        <v>84</v>
      </c>
      <c r="C89" s="398">
        <v>4</v>
      </c>
      <c r="D89" s="398"/>
      <c r="E89" s="398"/>
      <c r="F89" s="398">
        <v>0.6</v>
      </c>
      <c r="G89" s="398">
        <v>3.7</v>
      </c>
      <c r="H89" s="398">
        <v>4</v>
      </c>
      <c r="I89" s="398"/>
    </row>
    <row r="90" spans="1:10">
      <c r="A90" s="383">
        <v>55</v>
      </c>
      <c r="B90" s="401" t="s">
        <v>85</v>
      </c>
      <c r="C90" s="398">
        <v>3</v>
      </c>
      <c r="D90" s="398"/>
      <c r="E90" s="398"/>
      <c r="F90" s="398">
        <f>AVERAGE(1.2,1.1)</f>
        <v>1.1499999999999999</v>
      </c>
      <c r="G90" s="398">
        <f>AVERAGE(1.8,1.9)</f>
        <v>1.85</v>
      </c>
      <c r="H90" s="398">
        <v>2</v>
      </c>
      <c r="I90" s="398">
        <v>1</v>
      </c>
      <c r="J90" s="370"/>
    </row>
    <row r="91" spans="1:10" s="370" customFormat="1">
      <c r="A91" s="383">
        <v>56</v>
      </c>
      <c r="B91" s="401" t="s">
        <v>86</v>
      </c>
      <c r="C91" s="398">
        <v>3</v>
      </c>
      <c r="D91" s="398"/>
      <c r="E91" s="398"/>
      <c r="F91" s="398">
        <f>AVERAGE(1.1,1.1)</f>
        <v>1.1000000000000001</v>
      </c>
      <c r="G91" s="398">
        <f>AVERAGE(2.1,2.1)</f>
        <v>2.1</v>
      </c>
      <c r="H91" s="398">
        <v>3</v>
      </c>
      <c r="I91" s="398"/>
    </row>
    <row r="92" spans="1:10">
      <c r="A92" s="383">
        <v>56</v>
      </c>
      <c r="B92" s="401" t="s">
        <v>261</v>
      </c>
      <c r="C92" s="398">
        <v>3</v>
      </c>
      <c r="D92" s="398"/>
      <c r="E92" s="398"/>
      <c r="F92" s="398">
        <f>AVERAGE(1.1,1.1)</f>
        <v>1.1000000000000001</v>
      </c>
      <c r="G92" s="398">
        <f>AVERAGE(2.1,2.1)</f>
        <v>2.1</v>
      </c>
      <c r="H92" s="398">
        <v>2</v>
      </c>
      <c r="I92" s="398">
        <v>1</v>
      </c>
    </row>
    <row r="93" spans="1:10" ht="13.5" thickBot="1">
      <c r="A93" s="383">
        <v>57</v>
      </c>
      <c r="B93" s="400" t="s">
        <v>87</v>
      </c>
      <c r="C93" s="398">
        <v>4</v>
      </c>
      <c r="D93" s="398"/>
      <c r="E93" s="398"/>
      <c r="F93" s="432">
        <f>AVERAGE(1.3,1.3,1.3)</f>
        <v>1.3</v>
      </c>
      <c r="G93" s="432">
        <f>AVERAGE(2.7,2.9,2.8)</f>
        <v>2.7999999999999994</v>
      </c>
      <c r="H93" s="398">
        <v>4</v>
      </c>
      <c r="I93" s="427"/>
    </row>
    <row r="94" spans="1:10">
      <c r="A94" s="378"/>
      <c r="B94" s="411" t="s">
        <v>88</v>
      </c>
      <c r="C94" s="397">
        <f>SUM(C80:C93)</f>
        <v>47</v>
      </c>
      <c r="D94" s="397"/>
      <c r="E94" s="397"/>
      <c r="F94" s="397">
        <f t="shared" ref="F94:I94" si="5">SUM(F80:F93)</f>
        <v>16.25</v>
      </c>
      <c r="G94" s="397">
        <f t="shared" si="5"/>
        <v>33.750000000000007</v>
      </c>
      <c r="H94" s="397">
        <f t="shared" si="5"/>
        <v>45</v>
      </c>
      <c r="I94" s="397">
        <f t="shared" si="5"/>
        <v>2</v>
      </c>
    </row>
    <row r="95" spans="1:10">
      <c r="A95" s="382"/>
      <c r="B95" s="410" t="s">
        <v>89</v>
      </c>
      <c r="C95" s="408">
        <f>C18+C26+C57+C94</f>
        <v>248</v>
      </c>
      <c r="D95" s="408"/>
      <c r="E95" s="408"/>
      <c r="F95" s="408">
        <f t="shared" ref="F95:I95" si="6">F18+F26+F57+F94</f>
        <v>103.45</v>
      </c>
      <c r="G95" s="408">
        <f t="shared" si="6"/>
        <v>141.35</v>
      </c>
      <c r="H95" s="408">
        <f t="shared" si="6"/>
        <v>239</v>
      </c>
      <c r="I95" s="408">
        <f t="shared" si="6"/>
        <v>9</v>
      </c>
    </row>
    <row r="96" spans="1:10">
      <c r="A96" s="381"/>
      <c r="B96" s="409" t="s">
        <v>182</v>
      </c>
      <c r="C96" s="408"/>
      <c r="D96" s="408"/>
      <c r="E96" s="408"/>
      <c r="F96" s="395">
        <f>F95/$C$95</f>
        <v>0.41713709677419358</v>
      </c>
      <c r="G96" s="395">
        <f t="shared" ref="G96:I96" si="7">G95/$C$95</f>
        <v>0.56995967741935483</v>
      </c>
      <c r="H96" s="395">
        <f t="shared" si="7"/>
        <v>0.96370967741935487</v>
      </c>
      <c r="I96" s="395">
        <f t="shared" si="7"/>
        <v>3.6290322580645164E-2</v>
      </c>
    </row>
    <row r="97" spans="1:9">
      <c r="A97" s="376"/>
      <c r="B97" s="376"/>
      <c r="C97" s="370"/>
      <c r="F97" s="370"/>
      <c r="G97" s="370"/>
      <c r="H97" s="370"/>
      <c r="I97" s="370"/>
    </row>
    <row r="98" spans="1:9">
      <c r="A98" s="376"/>
      <c r="B98" s="376"/>
      <c r="C98" s="370"/>
      <c r="F98" s="370"/>
      <c r="G98" s="370"/>
      <c r="H98" s="370"/>
      <c r="I98" s="370"/>
    </row>
    <row r="99" spans="1:9">
      <c r="A99" s="370"/>
      <c r="B99" s="370"/>
      <c r="C99" s="370"/>
      <c r="D99" s="487">
        <f>SUM(D11:D98)</f>
        <v>97</v>
      </c>
      <c r="E99" s="487">
        <f>SUM(E11:E98)</f>
        <v>6</v>
      </c>
      <c r="F99" s="370"/>
      <c r="G99" s="370"/>
      <c r="H99" s="370"/>
      <c r="I99" s="370"/>
    </row>
    <row r="100" spans="1:9">
      <c r="A100" s="370"/>
      <c r="B100" s="370"/>
      <c r="C100" s="370"/>
      <c r="D100" s="488">
        <f>D99/$C$95</f>
        <v>0.3911290322580645</v>
      </c>
      <c r="E100" s="488">
        <f>E99/$C$95</f>
        <v>2.4193548387096774E-2</v>
      </c>
      <c r="F100" s="370"/>
      <c r="G100" s="370"/>
      <c r="H100" s="370"/>
      <c r="I100" s="370"/>
    </row>
    <row r="101" spans="1:9">
      <c r="A101" s="370"/>
      <c r="B101" s="370"/>
      <c r="C101" s="370"/>
      <c r="F101" s="370"/>
      <c r="G101" s="370"/>
      <c r="H101" s="370"/>
      <c r="I101" s="370"/>
    </row>
    <row r="102" spans="1:9">
      <c r="A102" s="370"/>
      <c r="B102" s="370"/>
      <c r="C102" s="370"/>
      <c r="F102" s="370"/>
      <c r="G102" s="370"/>
      <c r="H102" s="370"/>
      <c r="I102" s="370"/>
    </row>
    <row r="103" spans="1:9">
      <c r="A103" s="370"/>
      <c r="B103" s="370"/>
      <c r="C103" s="370"/>
      <c r="F103" s="370"/>
      <c r="G103" s="370"/>
      <c r="H103" s="370"/>
      <c r="I103" s="370"/>
    </row>
    <row r="104" spans="1:9">
      <c r="A104" s="370"/>
      <c r="B104" s="370"/>
      <c r="C104" s="370"/>
      <c r="F104" s="370"/>
      <c r="G104" s="370"/>
      <c r="H104" s="370"/>
      <c r="I104" s="370"/>
    </row>
    <row r="105" spans="1:9">
      <c r="A105" s="375"/>
      <c r="B105" s="377"/>
      <c r="C105" s="370"/>
      <c r="F105" s="370"/>
      <c r="G105" s="370"/>
      <c r="H105" s="370"/>
      <c r="I105" s="370"/>
    </row>
    <row r="106" spans="1:9">
      <c r="A106" s="375"/>
      <c r="B106" s="376"/>
      <c r="C106" s="369"/>
      <c r="F106" s="369"/>
      <c r="G106" s="369"/>
      <c r="H106" s="369"/>
      <c r="I106" s="369"/>
    </row>
    <row r="107" spans="1:9">
      <c r="A107" s="375"/>
      <c r="B107" s="370"/>
      <c r="C107" s="369"/>
      <c r="F107" s="369"/>
      <c r="G107" s="369"/>
      <c r="H107" s="369"/>
      <c r="I107" s="369"/>
    </row>
    <row r="108" spans="1:9">
      <c r="A108" s="375"/>
      <c r="B108" s="370"/>
      <c r="C108" s="369"/>
      <c r="F108" s="369"/>
      <c r="G108" s="369"/>
      <c r="H108" s="369"/>
      <c r="I108" s="369"/>
    </row>
    <row r="109" spans="1:9">
      <c r="A109" s="375"/>
      <c r="B109" s="370"/>
      <c r="C109" s="369"/>
      <c r="F109" s="369"/>
      <c r="G109" s="369"/>
      <c r="H109" s="369"/>
      <c r="I109" s="369"/>
    </row>
    <row r="110" spans="1:9">
      <c r="A110" s="375"/>
      <c r="B110" s="370"/>
      <c r="C110" s="369"/>
      <c r="F110" s="369"/>
      <c r="G110" s="369"/>
      <c r="H110" s="369"/>
      <c r="I110" s="369"/>
    </row>
    <row r="111" spans="1:9">
      <c r="A111" s="375"/>
      <c r="B111" s="376"/>
      <c r="C111" s="369"/>
      <c r="F111" s="369"/>
      <c r="G111" s="369"/>
      <c r="H111" s="369"/>
      <c r="I111" s="369"/>
    </row>
    <row r="112" spans="1:9">
      <c r="A112" s="370"/>
      <c r="B112" s="374"/>
      <c r="C112" s="369"/>
      <c r="F112" s="369"/>
      <c r="G112" s="369"/>
      <c r="H112" s="369"/>
      <c r="I112" s="369"/>
    </row>
    <row r="113" spans="1:9">
      <c r="A113" s="370"/>
      <c r="B113" s="370"/>
      <c r="C113" s="369"/>
      <c r="F113" s="369"/>
      <c r="G113" s="369"/>
      <c r="H113" s="369"/>
      <c r="I113" s="369"/>
    </row>
    <row r="114" spans="1:9">
      <c r="A114" s="370"/>
      <c r="B114" s="374"/>
      <c r="C114" s="369"/>
      <c r="F114" s="369"/>
      <c r="G114" s="369"/>
      <c r="H114" s="369"/>
      <c r="I114" s="369"/>
    </row>
    <row r="115" spans="1:9">
      <c r="A115" s="370"/>
      <c r="B115" s="370"/>
      <c r="C115" s="369"/>
      <c r="F115" s="369"/>
      <c r="G115" s="369"/>
      <c r="H115" s="369"/>
      <c r="I115" s="369"/>
    </row>
    <row r="116" spans="1:9">
      <c r="A116" s="370"/>
      <c r="B116" s="374"/>
      <c r="C116" s="369"/>
      <c r="F116" s="369"/>
      <c r="G116" s="369"/>
      <c r="H116" s="369"/>
      <c r="I116" s="369"/>
    </row>
    <row r="117" spans="1:9">
      <c r="A117" s="370"/>
      <c r="B117" s="371"/>
      <c r="C117" s="369"/>
      <c r="F117" s="369"/>
      <c r="G117" s="369"/>
      <c r="H117" s="369"/>
      <c r="I117" s="369"/>
    </row>
    <row r="118" spans="1:9">
      <c r="A118" s="370"/>
      <c r="B118" s="371"/>
      <c r="C118" s="369"/>
      <c r="F118" s="369"/>
      <c r="G118" s="369"/>
      <c r="H118" s="369"/>
      <c r="I118" s="369"/>
    </row>
    <row r="119" spans="1:9">
      <c r="A119" s="370"/>
      <c r="B119" s="371"/>
      <c r="C119" s="369"/>
      <c r="F119" s="369"/>
      <c r="G119" s="369"/>
      <c r="H119" s="369"/>
      <c r="I119" s="369"/>
    </row>
    <row r="120" spans="1:9">
      <c r="A120" s="373"/>
      <c r="B120" s="371"/>
      <c r="C120" s="369"/>
      <c r="F120" s="369"/>
      <c r="G120" s="369"/>
      <c r="H120" s="369"/>
      <c r="I120" s="369"/>
    </row>
    <row r="121" spans="1:9">
      <c r="A121" s="373"/>
      <c r="B121" s="371"/>
      <c r="C121" s="369"/>
      <c r="F121" s="369"/>
      <c r="G121" s="369"/>
      <c r="H121" s="369"/>
      <c r="I121" s="369"/>
    </row>
    <row r="122" spans="1:9">
      <c r="A122" s="373"/>
      <c r="B122" s="371"/>
      <c r="C122" s="369"/>
      <c r="F122" s="369"/>
      <c r="G122" s="369"/>
      <c r="H122" s="369"/>
      <c r="I122" s="369"/>
    </row>
    <row r="123" spans="1:9">
      <c r="A123" s="373"/>
      <c r="B123" s="371"/>
      <c r="C123" s="369"/>
      <c r="F123" s="369"/>
      <c r="G123" s="369"/>
      <c r="H123" s="369"/>
      <c r="I123" s="369"/>
    </row>
    <row r="124" spans="1:9">
      <c r="A124" s="373"/>
      <c r="B124" s="371"/>
      <c r="C124" s="369"/>
      <c r="F124" s="369"/>
      <c r="G124" s="369"/>
      <c r="H124" s="369"/>
      <c r="I124" s="369"/>
    </row>
    <row r="125" spans="1:9">
      <c r="A125" s="372"/>
      <c r="B125" s="371"/>
      <c r="C125" s="369"/>
      <c r="F125" s="369"/>
      <c r="G125" s="369"/>
      <c r="H125" s="369"/>
      <c r="I125" s="369"/>
    </row>
    <row r="126" spans="1:9">
      <c r="A126" s="372"/>
      <c r="B126" s="371"/>
      <c r="C126" s="369"/>
      <c r="F126" s="369"/>
      <c r="G126" s="369"/>
      <c r="H126" s="369"/>
      <c r="I126" s="369"/>
    </row>
    <row r="127" spans="1:9">
      <c r="A127" s="370"/>
      <c r="B127" s="371"/>
      <c r="C127" s="369"/>
      <c r="F127" s="369"/>
      <c r="G127" s="369"/>
      <c r="H127" s="369"/>
      <c r="I127" s="369"/>
    </row>
    <row r="128" spans="1:9">
      <c r="A128" s="370"/>
      <c r="B128" s="371"/>
      <c r="C128" s="369"/>
      <c r="F128" s="369"/>
      <c r="G128" s="369"/>
      <c r="H128" s="369"/>
      <c r="I128" s="369"/>
    </row>
    <row r="129" spans="1:9">
      <c r="A129" s="370"/>
      <c r="B129" s="371"/>
      <c r="C129" s="369"/>
      <c r="F129" s="369"/>
      <c r="G129" s="369"/>
      <c r="H129" s="369"/>
      <c r="I129" s="369"/>
    </row>
    <row r="130" spans="1:9">
      <c r="A130" s="370"/>
      <c r="B130" s="371"/>
      <c r="C130" s="369"/>
      <c r="F130" s="369"/>
      <c r="G130" s="369"/>
      <c r="H130" s="369"/>
      <c r="I130" s="369"/>
    </row>
    <row r="131" spans="1:9">
      <c r="A131" s="370"/>
      <c r="B131" s="371"/>
      <c r="C131" s="369"/>
      <c r="F131" s="369"/>
      <c r="G131" s="369"/>
      <c r="H131" s="369"/>
      <c r="I131" s="369"/>
    </row>
    <row r="132" spans="1:9">
      <c r="A132" s="370"/>
      <c r="B132" s="371"/>
      <c r="C132" s="369"/>
      <c r="F132" s="369"/>
      <c r="G132" s="369"/>
      <c r="H132" s="369"/>
      <c r="I132" s="369"/>
    </row>
  </sheetData>
  <mergeCells count="9">
    <mergeCell ref="H7:H9"/>
    <mergeCell ref="I7:I9"/>
    <mergeCell ref="A7:A9"/>
    <mergeCell ref="B7:B9"/>
    <mergeCell ref="C7:C9"/>
    <mergeCell ref="F7:F9"/>
    <mergeCell ref="G7:G9"/>
    <mergeCell ref="D7:D9"/>
    <mergeCell ref="E7:E9"/>
  </mergeCells>
  <pageMargins left="0.70866141732283472" right="0.31496062992125984" top="0.74803149606299213" bottom="0.74803149606299213" header="0.31496062992125984" footer="0.31496062992125984"/>
  <pageSetup paperSize="9" scale="8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ECTS_niestacjonarne</vt:lpstr>
      <vt:lpstr>Moduły kształcenia</vt:lpstr>
      <vt:lpstr>ECTS_SUMY_sd</vt:lpstr>
      <vt:lpstr>ECTS_niestacjonarne!Obszar_wydruku</vt:lpstr>
      <vt:lpstr>ECTS_SUMY_sd!Obszar_wydruku</vt:lpstr>
    </vt:vector>
  </TitlesOfParts>
  <Company>PWSZ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Jurewicz-Obrzut</dc:creator>
  <cp:lastModifiedBy>Teresa Jurewicz-Obrzut</cp:lastModifiedBy>
  <cp:lastPrinted>2019-09-18T17:39:55Z</cp:lastPrinted>
  <dcterms:created xsi:type="dcterms:W3CDTF">2016-09-05T06:21:13Z</dcterms:created>
  <dcterms:modified xsi:type="dcterms:W3CDTF">2019-09-20T08:53:37Z</dcterms:modified>
</cp:coreProperties>
</file>